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D:\Dokumenti\05 NAROČILNICE\2022\08 GONM SREBRNIČE\02 RAZPIS\"/>
    </mc:Choice>
  </mc:AlternateContent>
  <xr:revisionPtr revIDLastSave="0" documentId="13_ncr:1_{956797DA-A0E3-4170-AF47-1983F295FC48}" xr6:coauthVersionLast="47" xr6:coauthVersionMax="47" xr10:uidLastSave="{00000000-0000-0000-0000-000000000000}"/>
  <bookViews>
    <workbookView xWindow="28680" yWindow="-120" windowWidth="29040" windowHeight="15840" tabRatio="872" xr2:uid="{00000000-000D-0000-FFFF-FFFF00000000}"/>
  </bookViews>
  <sheets>
    <sheet name="Rekapitulacija" sheetId="1" r:id="rId1"/>
    <sheet name="Splošne opombe" sheetId="2" r:id="rId2"/>
    <sheet name="A_I_pripravljalna  " sheetId="3" r:id="rId3"/>
    <sheet name="A_II_zemeljska" sheetId="16" r:id="rId4"/>
    <sheet name="A_III_betonska" sheetId="5" r:id="rId5"/>
    <sheet name="A_IV_tesarska" sheetId="6" r:id="rId6"/>
    <sheet name="A_V_finalizacija" sheetId="7" r:id="rId7"/>
    <sheet name="A_VI_dokumentacija, nadzor" sheetId="18" r:id="rId8"/>
    <sheet name="A_VII EI gradbena" sheetId="19" r:id="rId9"/>
    <sheet name="A_VIII EI elektro" sheetId="21" r:id="rId10"/>
  </sheets>
  <definedNames>
    <definedName name="Excel_BuiltIn_Print_Area" localSheetId="0">Rekapitulacija!$A$2:$F$24</definedName>
    <definedName name="Excel_BuiltIn_Print_Area_6" localSheetId="7">'A_VI_dokumentacija, nadzor'!$A$3:$G$89</definedName>
    <definedName name="Excel_BuiltIn_Print_Area_6">A_V_finalizacija!$A$3:$G$100</definedName>
    <definedName name="Excel_BuiltIn_Print_Area_6_1" localSheetId="7">'A_VI_dokumentacija, nadzor'!$A$3:$G$90</definedName>
    <definedName name="Excel_BuiltIn_Print_Area_6_1">A_V_finalizacija!$A$3:$G$101</definedName>
    <definedName name="_xlnm.Print_Area" localSheetId="2">'A_I_pripravljalna  '!$A$1:$G$22</definedName>
    <definedName name="_xlnm.Print_Area" localSheetId="3">A_II_zemeljska!$A$1:$G$38</definedName>
    <definedName name="_xlnm.Print_Area" localSheetId="4">A_III_betonska!$A$1:$G$30</definedName>
    <definedName name="_xlnm.Print_Area" localSheetId="5">A_IV_tesarska!$A$1:$G$21</definedName>
    <definedName name="_xlnm.Print_Area" localSheetId="6">A_V_finalizacija!$A$1:$G$22</definedName>
    <definedName name="_xlnm.Print_Area" localSheetId="7">'A_VI_dokumentacija, nadzor'!$A$1:$G$12</definedName>
    <definedName name="_xlnm.Print_Area" localSheetId="0">Rekapitulacija!$A$1:$F$33</definedName>
    <definedName name="_xlnm.Print_Area" localSheetId="1">'Splošne opombe'!$A$1:$C$15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5" i="21" l="1"/>
  <c r="F14" i="21"/>
  <c r="F13" i="21"/>
  <c r="F12" i="21"/>
  <c r="F11" i="21"/>
  <c r="F10" i="21"/>
  <c r="F9" i="21"/>
  <c r="F8" i="21"/>
  <c r="F7" i="21"/>
  <c r="F6" i="21"/>
  <c r="F5" i="21"/>
  <c r="F4" i="21"/>
  <c r="F12" i="19"/>
  <c r="F11" i="19"/>
  <c r="F10" i="19"/>
  <c r="F9" i="19"/>
  <c r="F8" i="19"/>
  <c r="F7" i="19"/>
  <c r="F6" i="19"/>
  <c r="F5" i="19"/>
  <c r="F4" i="19"/>
  <c r="E15" i="7"/>
  <c r="E12" i="7"/>
  <c r="E10" i="7"/>
  <c r="E15" i="6"/>
  <c r="E26" i="5"/>
  <c r="E33" i="16"/>
  <c r="E29" i="16"/>
  <c r="E27" i="16"/>
  <c r="E25" i="16"/>
  <c r="E23" i="16"/>
  <c r="E31" i="16" s="1"/>
  <c r="E21" i="16"/>
  <c r="F14" i="19" l="1"/>
  <c r="F22" i="1" s="1"/>
  <c r="F17" i="21"/>
  <c r="F23" i="1" s="1"/>
  <c r="G7" i="18"/>
  <c r="G15" i="7" l="1"/>
  <c r="G12" i="7"/>
  <c r="G10" i="7"/>
  <c r="G15" i="6"/>
  <c r="G23" i="5"/>
  <c r="G33" i="16"/>
  <c r="G25" i="16" l="1"/>
  <c r="G23" i="16"/>
  <c r="G21" i="16"/>
  <c r="G29" i="16" l="1"/>
  <c r="G27" i="16"/>
  <c r="E22" i="5" l="1"/>
  <c r="G20" i="5" l="1"/>
  <c r="G17" i="3" l="1"/>
  <c r="G26" i="5" l="1"/>
  <c r="E25" i="5" l="1"/>
  <c r="G31" i="16" l="1"/>
  <c r="G9" i="18" l="1"/>
  <c r="G12" i="18" s="1"/>
  <c r="F21" i="1" s="1"/>
  <c r="G18" i="6" l="1"/>
  <c r="G19" i="7" l="1"/>
  <c r="G22" i="7" s="1"/>
  <c r="F20" i="1" s="1"/>
  <c r="G21" i="6"/>
  <c r="F19" i="1" s="1"/>
  <c r="G35" i="16"/>
  <c r="G38" i="16" l="1"/>
  <c r="F17" i="1" s="1"/>
  <c r="G28" i="5" l="1"/>
  <c r="G30" i="5" s="1"/>
  <c r="F18" i="1" s="1"/>
  <c r="G15" i="3"/>
  <c r="G19" i="3" l="1"/>
  <c r="G22" i="3" s="1"/>
  <c r="F16" i="1" s="1"/>
  <c r="F24" i="1" s="1"/>
  <c r="F25" i="1" s="1"/>
  <c r="F26" i="1" s="1"/>
</calcChain>
</file>

<file path=xl/sharedStrings.xml><?xml version="1.0" encoding="utf-8"?>
<sst xmlns="http://schemas.openxmlformats.org/spreadsheetml/2006/main" count="329" uniqueCount="178">
  <si>
    <t xml:space="preserve">investitor:                                             </t>
  </si>
  <si>
    <t>-</t>
  </si>
  <si>
    <t>objekt:</t>
  </si>
  <si>
    <t>REKAPITULACIJA</t>
  </si>
  <si>
    <t>A.</t>
  </si>
  <si>
    <t xml:space="preserve">GRADBENA DELA </t>
  </si>
  <si>
    <t>I.</t>
  </si>
  <si>
    <t>II.</t>
  </si>
  <si>
    <t>III.</t>
  </si>
  <si>
    <t>Betonska in armiranobetonska dela</t>
  </si>
  <si>
    <t>IV.</t>
  </si>
  <si>
    <t>Tesarska dela</t>
  </si>
  <si>
    <t>V.</t>
  </si>
  <si>
    <t>VI.</t>
  </si>
  <si>
    <t xml:space="preserve"> </t>
  </si>
  <si>
    <t>SPLOŠNE OPOMBE :</t>
  </si>
  <si>
    <t xml:space="preserve">- </t>
  </si>
  <si>
    <t>Posamezni materiali, ki so v popisu navedeni z imenom ali tipom so za ponudnika obvezni v smislu, da vgradi material istih ali boljših karakteristik! Za vse materiale, ki imajo naveden točno določen tip velja, da lahko ponudnik nudi "enakovredno" vendar mora ponudnik, ki ponuja druge artikle, material in opremo, izpolniti navedene kriterije, parametre in lastnosti, ki se v posamezni postavki ali splošni opombi od določenega artikla, opreme ali materiala zahtevajo in če jih predhodno pisno potrdi projektant arhitekture!</t>
  </si>
  <si>
    <t>Navedene splošne opombe, pripombe in kriteriji veljajo za celoten popis.</t>
  </si>
  <si>
    <t>količina</t>
  </si>
  <si>
    <t xml:space="preserve">   cena/enota    v EUR</t>
  </si>
  <si>
    <t>cena v EUR</t>
  </si>
  <si>
    <t>1.</t>
  </si>
  <si>
    <t>komplet</t>
  </si>
  <si>
    <t>2.</t>
  </si>
  <si>
    <t>3.</t>
  </si>
  <si>
    <t>4.</t>
  </si>
  <si>
    <t>m2</t>
  </si>
  <si>
    <t>5.</t>
  </si>
  <si>
    <t>6.</t>
  </si>
  <si>
    <t>m3</t>
  </si>
  <si>
    <t>7.</t>
  </si>
  <si>
    <t>8.</t>
  </si>
  <si>
    <t>9.</t>
  </si>
  <si>
    <t>SPLOŠNE OPOMBE za betonska dela:</t>
  </si>
  <si>
    <t xml:space="preserve">Pri izvajanju betonskih, armirano betonskih del je upoštevati vse pogoje, katere navaja in predpisuje Pravilnik o tehničnih normativih za beton in armirani beton </t>
  </si>
  <si>
    <t>Armatura ne sme rjaveti, pred montažo jo je potrebno očistiti nečistoč, upoštevati je debelino zaščitne plasti betona, pritrjen mora biti tako, da ostane med betoniranjem na svojem mestu.</t>
  </si>
  <si>
    <t xml:space="preserve">Pred naročilom je upoštevati navedene eurokode in oznake betona; po končanem betoniranju je vgrajen beton potrebno zaščititi in negovati v skladu s pravili stroke. </t>
  </si>
  <si>
    <t xml:space="preserve">Dopustna odstopanja za pravokotnost, dimenzije in ravnost posameznih betonskih ali armiranobetonskih konstrukcij so določena po določilih DIN 18202 </t>
  </si>
  <si>
    <t>ARMATURA</t>
  </si>
  <si>
    <t>kg</t>
  </si>
  <si>
    <t>SPLOŠNE OPOMBE za tesarska dela:</t>
  </si>
  <si>
    <t>V vseh postavkah tesarskih del je v ceni za enoto mere opažev obvezno zajeti potrebno opaževanje, razopaževanje, čiščenje in mazanje opažev ter zlaganje na primernih deponijah skupaj z vsemi transporti in pomožnimi deli.</t>
  </si>
  <si>
    <t>m1</t>
  </si>
  <si>
    <t>OSTALO</t>
  </si>
  <si>
    <t>Vgrajeni materiali za ta dela morajo po kvaliteti ustrezati določilom veljavnih tehničnih predpisov in slstandardov</t>
  </si>
  <si>
    <t>kom</t>
  </si>
  <si>
    <t xml:space="preserve">  cena/enota    v EUR</t>
  </si>
  <si>
    <t xml:space="preserve">Popisovalec ponudnikom pred oddajo ponudbe priporočam ogled terena in individualno 
presojo o možnosti uporabe mehanizacije oz. o količini izključno ročnega dela. 
V enotni ceni je potrebno upoštevati tudi dejstvo, da bo ves okoliški teren po končanih delih potrebno vzpostaviti v prvotno stanje. Vse morebitne oteževalne okoliščine za izvedbo je ponudnik - izvajalec dolžan predvideti in jih upoštevati v enotnih cenah! </t>
  </si>
  <si>
    <t>Odstranjevanje rastlin, dovoz , montaža, demontaža in odvoz strojev, naprav ipd. se vkalkulira v pripravljalna in zaključna dela in se ne obračunavajo posebej.</t>
  </si>
  <si>
    <t>Pri vsaki postavki je potrebno upoštevati prenos, transporte, nakladanje, razkladanje,...</t>
  </si>
  <si>
    <t>Začasna deponija odpadnega materiala mora biti zagotovljena na samem gradbišču.</t>
  </si>
  <si>
    <t>Vsa izvajanja je potrebno izvajati pod strokovnim gradbenim nadzorom.</t>
  </si>
  <si>
    <r>
      <t>Nepredvidena armiranobetonska dela</t>
    </r>
    <r>
      <rPr>
        <sz val="10"/>
        <color indexed="8"/>
        <rFont val="Bahnschrift Light"/>
        <family val="2"/>
        <charset val="238"/>
      </rPr>
      <t>, ki presegajo stroške predvidenih del. Te stroške je pred podpisom pogodbe točno definirati in jih mora pred podpisom gradbene pogodbe potrditi investitor ali njegov nadzornik; ocena 3% od vrednosti predvidenih del;</t>
    </r>
  </si>
  <si>
    <r>
      <t>Nepredvidena tesarska dela</t>
    </r>
    <r>
      <rPr>
        <sz val="10"/>
        <color indexed="8"/>
        <rFont val="Bahnschrift Light"/>
        <family val="2"/>
        <charset val="238"/>
      </rPr>
      <t>, ki presegajo stroške predvidenih del. Te stroške je pred podpisom pogodbe točno definirati in jih mora pred podpisom gradbene pogodbe potrditi investitor ali njegov nadzornik; ocena 3% od vrednosti predvidenih del;</t>
    </r>
  </si>
  <si>
    <t xml:space="preserve">SKUPAJ GRADBENA DELA </t>
  </si>
  <si>
    <t>Zemeljska dela</t>
  </si>
  <si>
    <t>SPLOŠNE OPOMBE za zemeljska dela:</t>
  </si>
  <si>
    <t xml:space="preserve">Vse količine so izračunane za celotno območje izkopa in nasipa v raščenem stanju razen, če ni v postavki drugače določeno. Pri postavkah zemeljskih del je potrebno še zajeti: </t>
  </si>
  <si>
    <t>Vse potrebne zaščite že varovanih brežin gradbene jame ter ostalih izkopov in varovanje le teh v času izvajanja del vse do dokončanja zasipa. (vsakodnevno ažurno kontroliranje stanja gradbene jame)</t>
  </si>
  <si>
    <t xml:space="preserve">Ažurno črpanje meteornih voda iz gradbene jame (v kolikor je potrebno). </t>
  </si>
  <si>
    <t>Vsa utrjevanja dna izkopa, tampona, nasutij in zasipov je potrebno izvajati do predpisane zbitosti v skladu z načrtom gradbenih konstrukcij in geotehničnim poročilom ali po navodilih projektanta. V ceno je potrebno vkalkulirati izdelavo poročila o opravljenih meritvah utrjene tamponske temeljne blazine, v kolikor je to potrebno.</t>
  </si>
  <si>
    <t xml:space="preserve">Pred izvedbo zasipa se  je obvezno posvetovati s statikom ali nadzorom zaradi večplastne, mešane sestave zasipa in morebitne souporabe izkopanega materiala. </t>
  </si>
  <si>
    <t xml:space="preserve">Količine za zemeljska dela so preračunane na osnovi - projektne dokumentacije. </t>
  </si>
  <si>
    <t>Izkop se obračunava na podlagi profilov posnetih, pred pričetkom del in po končanem delu.</t>
  </si>
  <si>
    <t>Material od izkopa, ki je primeren za vgrajevanje uporabiti pri izvedbi zemeljskih del.</t>
  </si>
  <si>
    <t xml:space="preserve">Pred izvedbo zemeljskih del, je izvajalec od investitorja - upravljavca dolžan pridobiti vse podatke o poteku elektro instalacij, vodovoda in instalacijske kanalizacije ter komunalnih priključkov, zatem pa urediti vse potrebno za zavarovanje obstoječih instalacij in ostalega! </t>
  </si>
  <si>
    <r>
      <t>Nepredvidena zemeljska dela</t>
    </r>
    <r>
      <rPr>
        <sz val="10"/>
        <color indexed="8"/>
        <rFont val="Bahnschrift Light"/>
        <family val="2"/>
        <charset val="238"/>
      </rPr>
      <t>, ki presegajo stroške predvidenih del. Te stroške je pred podpisom pogodbe točno definirati in jih mora pred podpisom gradbene pogodbe potrditi investitor ali njegov nadzornik; ocena 3% od vrednosti predvidenih del;</t>
    </r>
  </si>
  <si>
    <t>SKUPAJ – II. Zemeljska dela</t>
  </si>
  <si>
    <t>SKUPAJ – III. Betonska dela in armiranobetonska dela</t>
  </si>
  <si>
    <t>SKUPAJ – IV. Tesarska dela</t>
  </si>
  <si>
    <t>Točne pozicije in dimenzije AB elementov so razvidne iz grafičnih prilog arhitekture in gradb. konstrukcije  !!!!!</t>
  </si>
  <si>
    <t>Točne pozicije in dimenzije elementov za opaženje so razvidne iz grafičnih prilog arhitekture in gradb. konstrukcije  !!!!!</t>
  </si>
  <si>
    <t>Novogradnja</t>
  </si>
  <si>
    <t>PREREZA od 0,20-0,30m3/m2/m1</t>
  </si>
  <si>
    <t xml:space="preserve">Izkop predviden do dna nasutja, v primeru preprek (skale, kamenje, ... ) se sam izkop priredi terenu in se obračunava po dejanskih stroških. </t>
  </si>
  <si>
    <r>
      <t xml:space="preserve">Odvoz izkopanega materiala </t>
    </r>
    <r>
      <rPr>
        <sz val="10"/>
        <rFont val="Bahnschrift Light"/>
        <family val="2"/>
        <charset val="238"/>
      </rPr>
      <t>na</t>
    </r>
    <r>
      <rPr>
        <b/>
        <sz val="10"/>
        <rFont val="Bahnschrift Light"/>
        <family val="2"/>
        <charset val="238"/>
      </rPr>
      <t xml:space="preserve"> </t>
    </r>
    <r>
      <rPr>
        <sz val="10"/>
        <rFont val="Bahnschrift Light"/>
        <family val="2"/>
        <charset val="238"/>
      </rPr>
      <t>stalno deponijo oddaljeno do 20km, nakladanje je zajeto skupaj z izkopom. V postavki zajeti tudi plačilo prispevka za stalni deponijo.</t>
    </r>
  </si>
  <si>
    <t>Pripravljalna dela</t>
  </si>
  <si>
    <t>SPLOŠNE OPOMBE za pripravljalna dela:</t>
  </si>
  <si>
    <t>SKUPAJ - I. Pripravljalna dela</t>
  </si>
  <si>
    <t>Izkopi, zasipi, nasutja,... zemljine, tampona,.. je ocenjena glede na grafično situacijo, in lahko delno odstopa od dejanskega stanja na terenu.</t>
  </si>
  <si>
    <t>AB TEMELJNA PLOŠČA</t>
  </si>
  <si>
    <t>TEMELJNA PLOŠČA</t>
  </si>
  <si>
    <r>
      <t xml:space="preserve">Izdelava </t>
    </r>
    <r>
      <rPr>
        <b/>
        <sz val="10"/>
        <rFont val="Bahnschrift Light"/>
        <family val="2"/>
        <charset val="238"/>
      </rPr>
      <t xml:space="preserve">opaža roba </t>
    </r>
    <r>
      <rPr>
        <b/>
        <sz val="10"/>
        <color indexed="8"/>
        <rFont val="Bahnschrift Light"/>
        <family val="2"/>
        <charset val="238"/>
      </rPr>
      <t>temeljne plošče</t>
    </r>
    <r>
      <rPr>
        <b/>
        <sz val="10"/>
        <rFont val="Bahnschrift Light"/>
        <family val="2"/>
        <charset val="238"/>
      </rPr>
      <t>,</t>
    </r>
    <r>
      <rPr>
        <sz val="10"/>
        <rFont val="Bahnschrift Light"/>
        <family val="2"/>
        <charset val="238"/>
      </rPr>
      <t xml:space="preserve"> skupaj s potrebnim opiranjem; opaženje, razopaženje, čiščenje in zlaganje po končanih delih</t>
    </r>
  </si>
  <si>
    <t>MESTNA OBČINA NOVO MESTO</t>
  </si>
  <si>
    <t>Seidlova cesta 1, 8000 Novo mesto</t>
  </si>
  <si>
    <t>DDV (22%)</t>
  </si>
  <si>
    <t>SKUPAJ Z DDV</t>
  </si>
  <si>
    <t>Med samo gradnjo se je potrebno prilagoditi dejanskemu stanju predmetne gradnje  na terenu in spremembe uskladiti s projektantom in investitorjem.</t>
  </si>
  <si>
    <r>
      <t>Dobava in postavitev gradbiščne zaščitne ograje z vrati</t>
    </r>
    <r>
      <rPr>
        <sz val="10"/>
        <rFont val="Bahnschrift Light"/>
        <family val="2"/>
        <charset val="238"/>
      </rPr>
      <t>, opozorilnih tabel, gradbiščne table, prometne signalizacije, prevoz in postavitev ter odstranitev gradbenih kontejnerjev, kemičnega stranišča, postavitev zaščitne ograje, gradbiščne table, opozorilnih znakov,.....</t>
    </r>
    <r>
      <rPr>
        <b/>
        <sz val="10"/>
        <rFont val="Bahnschrift Light"/>
        <family val="2"/>
        <charset val="238"/>
      </rPr>
      <t xml:space="preserve"> </t>
    </r>
    <r>
      <rPr>
        <i/>
        <sz val="10"/>
        <rFont val="Bahnschrift Light"/>
        <family val="2"/>
        <charset val="238"/>
      </rPr>
      <t xml:space="preserve">- </t>
    </r>
    <r>
      <rPr>
        <b/>
        <i/>
        <sz val="10"/>
        <rFont val="Bahnschrift Light"/>
        <family val="2"/>
        <charset val="238"/>
      </rPr>
      <t xml:space="preserve">OPOMBA: </t>
    </r>
    <r>
      <rPr>
        <i/>
        <sz val="10"/>
        <rFont val="Bahnschrift Light"/>
        <family val="2"/>
        <charset val="238"/>
      </rPr>
      <t>Tip gradbiščne ograje ponudi izvajalec !!!</t>
    </r>
  </si>
  <si>
    <r>
      <t>Kompletna geodetska zakoličba ploščadi in dostopa :</t>
    </r>
    <r>
      <rPr>
        <sz val="10"/>
        <color indexed="8"/>
        <rFont val="Bahnschrift Light"/>
        <family val="2"/>
        <charset val="238"/>
      </rPr>
      <t xml:space="preserve"> zakoličba na profilih; prenos višinskih kot za objekt na terenu; vse skupaj z zavarovanjem višin, geodetskih točk in osi objekta. Zakoličba mora biti izvedena po navodilih geodetskega načrta in v skladu s situacijo projekta,...</t>
    </r>
  </si>
  <si>
    <r>
      <t xml:space="preserve">Humuziranje, frezanje, fino planiranje </t>
    </r>
    <r>
      <rPr>
        <sz val="10"/>
        <color rgb="FF000000"/>
        <rFont val="Bahnschrift Light"/>
        <family val="2"/>
        <charset val="238"/>
      </rPr>
      <t>s točnostjo +-3 cm,</t>
    </r>
    <r>
      <rPr>
        <b/>
        <sz val="10"/>
        <color indexed="8"/>
        <rFont val="Bahnschrift Light"/>
        <family val="2"/>
        <charset val="238"/>
      </rPr>
      <t xml:space="preserve"> setev travne mešanice </t>
    </r>
    <r>
      <rPr>
        <sz val="10"/>
        <color rgb="FF000000"/>
        <rFont val="Bahnschrift Light"/>
        <family val="2"/>
        <charset val="238"/>
      </rPr>
      <t xml:space="preserve">(4 kg/100 m2) </t>
    </r>
    <r>
      <rPr>
        <b/>
        <sz val="10"/>
        <color indexed="8"/>
        <rFont val="Bahnschrift Light"/>
        <family val="2"/>
        <charset val="238"/>
      </rPr>
      <t xml:space="preserve">ter valjanje in zagrabljanje </t>
    </r>
    <r>
      <rPr>
        <sz val="10"/>
        <color rgb="FF000000"/>
        <rFont val="Bahnschrift Light"/>
        <family val="2"/>
        <charset val="238"/>
      </rPr>
      <t xml:space="preserve">- v deb. 15 cm </t>
    </r>
  </si>
  <si>
    <t xml:space="preserve">Opaži morajo biti čisti in v celoti pripravljeni za betoniranje (močenje). Črpni beton se ne sme vgrajevati z višine večje od 1m! Betonirati se lahko začne šele po pregledu podlage, opažev in armature. </t>
  </si>
  <si>
    <t xml:space="preserve">Nadomestila za izvedbo elementov z naklonom do 5 % od vodoravnosti se posebej ne priznava. </t>
  </si>
  <si>
    <t>Betoni so v celoti izdelani v skladu z SIST EN 206-1!</t>
  </si>
  <si>
    <t>temeljna plošča deb. 20cm, na delu ploščadi in dostopu do ploščadi</t>
  </si>
  <si>
    <r>
      <t xml:space="preserve">Kompletno </t>
    </r>
    <r>
      <rPr>
        <b/>
        <sz val="10"/>
        <rFont val="Bahnschrift Light"/>
        <family val="2"/>
        <charset val="238"/>
      </rPr>
      <t>negovanje</t>
    </r>
    <r>
      <rPr>
        <sz val="10"/>
        <rFont val="Bahnschrift Light"/>
        <family val="2"/>
        <charset val="238"/>
      </rPr>
      <t xml:space="preserve"> (močenje in pokrivanje) </t>
    </r>
    <r>
      <rPr>
        <b/>
        <sz val="10"/>
        <rFont val="Bahnschrift Light"/>
        <family val="2"/>
        <charset val="238"/>
      </rPr>
      <t>betona</t>
    </r>
    <r>
      <rPr>
        <sz val="10"/>
        <rFont val="Bahnschrift Light"/>
        <family val="2"/>
        <charset val="238"/>
      </rPr>
      <t xml:space="preserve"> </t>
    </r>
    <r>
      <rPr>
        <i/>
        <sz val="10"/>
        <rFont val="Bahnschrift Light"/>
        <family val="2"/>
        <charset val="238"/>
      </rPr>
      <t>(temeljna plošča)</t>
    </r>
  </si>
  <si>
    <t>Pri izvajanju tesarskih del je upoštevati vsa pripravljalna dela pri opažih, razopaževanje in zlaganje lesa in opažev. Opaži morajo biti pred uporabo pravilno negovani s premazi in odstranitev premazov upoštevana v posameznih cenah E.M. Tesnost in stabilnost opažev mora biti brezpogojno zagotovljena. Hkrati je potrebno upoštevati tudi sledeče:</t>
  </si>
  <si>
    <t xml:space="preserve">Opaži morajo biti izdelani po merah iz projekta ali posameznih načrtov z vsemi potrebnimi podporami z vodoravno in diagonalno povezavo tako, da so stabilni in vzdržijo vse obtežbe; površine morajo biti čiste in ravne; </t>
  </si>
  <si>
    <t>Finalizacija</t>
  </si>
  <si>
    <t>Finalizacijska dela</t>
  </si>
  <si>
    <t>ASFALTIRANE POVOZNE POVRŠINE</t>
  </si>
  <si>
    <t>cena/enota    v EUR</t>
  </si>
  <si>
    <r>
      <rPr>
        <sz val="10"/>
        <rFont val="Bahnschrift Light"/>
        <family val="2"/>
        <charset val="238"/>
      </rPr>
      <t xml:space="preserve">Nabava, dobava in vgradnja </t>
    </r>
    <r>
      <rPr>
        <b/>
        <sz val="10"/>
        <rFont val="Bahnschrift Light"/>
        <family val="2"/>
        <charset val="238"/>
      </rPr>
      <t>pobrizga AB plošče</t>
    </r>
    <r>
      <rPr>
        <sz val="10"/>
        <rFont val="Bahnschrift Light"/>
        <family val="2"/>
        <charset val="238"/>
      </rPr>
      <t xml:space="preserve"> z bitumensko emulzijo za asfaltni sloj, zaradi boljše sprijemnosti</t>
    </r>
  </si>
  <si>
    <r>
      <t xml:space="preserve">Nabava, dobava in vgradnja </t>
    </r>
    <r>
      <rPr>
        <b/>
        <sz val="10"/>
        <rFont val="Bahnschrift Light"/>
        <family val="2"/>
        <charset val="238"/>
      </rPr>
      <t>obrabne in zaporne plasti bituminizirane zmesi</t>
    </r>
    <r>
      <rPr>
        <sz val="10"/>
        <rFont val="Bahnschrift Light"/>
        <family val="2"/>
        <charset val="238"/>
      </rPr>
      <t xml:space="preserve"> AC 11 surf B 70/100 A5 v debelini </t>
    </r>
    <r>
      <rPr>
        <b/>
        <sz val="10"/>
        <rFont val="Bahnschrift Light"/>
        <family val="2"/>
        <charset val="238"/>
      </rPr>
      <t>5 cm</t>
    </r>
    <r>
      <rPr>
        <sz val="10"/>
        <rFont val="Bahnschrift Light"/>
        <family val="2"/>
        <charset val="238"/>
      </rPr>
      <t>. Vključno z vsemi spremljajočimi deli, transporti in dobavo materiala.</t>
    </r>
  </si>
  <si>
    <t>ROBNI ELEMENTI</t>
  </si>
  <si>
    <r>
      <t xml:space="preserve">Nabava, dobava in vgradnja </t>
    </r>
    <r>
      <rPr>
        <b/>
        <sz val="10"/>
        <rFont val="Bahnschrift Light"/>
        <family val="2"/>
        <charset val="238"/>
      </rPr>
      <t xml:space="preserve">predfabriciranega pogreznjenega robnika </t>
    </r>
    <r>
      <rPr>
        <sz val="10"/>
        <rFont val="Bahnschrift Light"/>
        <family val="2"/>
        <charset val="238"/>
      </rPr>
      <t>iz cementnega betona  s prerezom 10/20 cm, kompletno z betonskim temeljem. Vključno z vsemi spremljajočimi deli, materiali in transporti.</t>
    </r>
  </si>
  <si>
    <r>
      <t>Nepredvidena dela priprave gradbišča</t>
    </r>
    <r>
      <rPr>
        <sz val="10"/>
        <color indexed="8"/>
        <rFont val="Bahnschrift Light"/>
        <family val="2"/>
        <charset val="238"/>
      </rPr>
      <t xml:space="preserve">, ki presegajo stroške organizacije gradbišča. Te stroške je pred podpisom pogodbe točno definirati in jih mora pred podpisom gradbene pogodbe potrditi investitor ali njegov nadzornik; ocena 3% od vrednosti predvidenih del </t>
    </r>
  </si>
  <si>
    <r>
      <t>Nepredvidena finalizacijska dela</t>
    </r>
    <r>
      <rPr>
        <sz val="10"/>
        <color indexed="8"/>
        <rFont val="Bahnschrift Light"/>
        <family val="2"/>
        <charset val="238"/>
      </rPr>
      <t>, ki presegajo stroške predvidenih del. Te stroške je pred podpisom pogodbe točno definirati in jih mora pred podpisom gradbene pogodbe potrditi investitor ali njegov nadzornik; ocena 3% od vrednosti predvidenih del;</t>
    </r>
  </si>
  <si>
    <t>SKUPAJ – V. Finalizacijska dela</t>
  </si>
  <si>
    <t>Dokumentacija, nadzor</t>
  </si>
  <si>
    <t>kpl</t>
  </si>
  <si>
    <r>
      <rPr>
        <b/>
        <sz val="10"/>
        <color rgb="FF000000"/>
        <rFont val="Bahnschrift Light"/>
        <family val="2"/>
        <charset val="238"/>
      </rPr>
      <t>Geodetski posnetek</t>
    </r>
    <r>
      <rPr>
        <sz val="10"/>
        <color indexed="8"/>
        <rFont val="Bahnschrift Light"/>
        <family val="2"/>
        <charset val="238"/>
      </rPr>
      <t xml:space="preserve"> izvedenega stanja</t>
    </r>
  </si>
  <si>
    <r>
      <t xml:space="preserve">Nepredvidena </t>
    </r>
    <r>
      <rPr>
        <b/>
        <sz val="10"/>
        <color indexed="8"/>
        <rFont val="Bahnschrift Light"/>
        <family val="2"/>
        <charset val="238"/>
      </rPr>
      <t>dela</t>
    </r>
    <r>
      <rPr>
        <sz val="10"/>
        <color indexed="8"/>
        <rFont val="Bahnschrift Light"/>
        <family val="2"/>
        <charset val="238"/>
      </rPr>
      <t>, ki presegajo stroške predvidenih del. Te stroške je pred podpisom pogodbe točno definirati in jih mora pred podpisom gradbene pogodbe potrditi investitor ali njegov nadzornik; ocena 3% od vrednosti predvidenih del;</t>
    </r>
  </si>
  <si>
    <t>SKUPAJ – VI. Dokumentacija, nadzor</t>
  </si>
  <si>
    <t xml:space="preserve">Pred pričetkom zemeljskih del, obvezno obvestiti upravljavce GJI !!!! </t>
  </si>
  <si>
    <r>
      <t>Kompletna izdelava, dobava in strojno vgrajevanje</t>
    </r>
    <r>
      <rPr>
        <sz val="10"/>
        <color indexed="8"/>
        <rFont val="Bahnschrift Light"/>
        <family val="2"/>
        <charset val="238"/>
      </rPr>
      <t xml:space="preserve"> </t>
    </r>
    <r>
      <rPr>
        <b/>
        <sz val="10"/>
        <color rgb="FF000000"/>
        <rFont val="Bahnschrift Light"/>
        <family val="2"/>
        <charset val="238"/>
      </rPr>
      <t>betona C30/37</t>
    </r>
    <r>
      <rPr>
        <sz val="10"/>
        <color rgb="FF000000"/>
        <rFont val="Bahnschrift Light"/>
        <family val="2"/>
        <charset val="238"/>
      </rPr>
      <t>,</t>
    </r>
    <r>
      <rPr>
        <sz val="10"/>
        <color indexed="8"/>
        <rFont val="Bahnschrift Light"/>
        <family val="2"/>
        <charset val="238"/>
      </rPr>
      <t xml:space="preserve"> v armirane konstrukcije; vključno z vsemi pomožnimi deli in transportom do mesta vgrajevanja;</t>
    </r>
    <r>
      <rPr>
        <b/>
        <sz val="10"/>
        <color rgb="FF000000"/>
        <rFont val="Bahnschrift Light"/>
        <family val="2"/>
        <charset val="238"/>
      </rPr>
      <t xml:space="preserve"> pod temeljno ploščo se predvidi PVC folija</t>
    </r>
    <r>
      <rPr>
        <sz val="10"/>
        <rFont val="Bahnschrift Light"/>
        <family val="2"/>
        <charset val="238"/>
      </rPr>
      <t>, in upošteva v le tej postavki</t>
    </r>
  </si>
  <si>
    <r>
      <rPr>
        <sz val="10"/>
        <color rgb="FF000000"/>
        <rFont val="Bahnschrift Light"/>
        <family val="2"/>
        <charset val="238"/>
      </rPr>
      <t>Dobava, rezanje, krivljenje, vezanje in polaganje</t>
    </r>
    <r>
      <rPr>
        <b/>
        <sz val="10"/>
        <color indexed="8"/>
        <rFont val="Bahnschrift Light"/>
        <family val="2"/>
        <charset val="238"/>
      </rPr>
      <t xml:space="preserve"> armature </t>
    </r>
    <r>
      <rPr>
        <sz val="10"/>
        <color rgb="FF000000"/>
        <rFont val="Bahnschrift Light"/>
        <family val="2"/>
        <charset val="238"/>
      </rPr>
      <t>ter polaganje</t>
    </r>
    <r>
      <rPr>
        <b/>
        <sz val="10"/>
        <color indexed="8"/>
        <rFont val="Bahnschrift Light"/>
        <family val="2"/>
        <charset val="238"/>
      </rPr>
      <t xml:space="preserve"> armaturnih mrež, </t>
    </r>
    <r>
      <rPr>
        <sz val="10"/>
        <color rgb="FF000000"/>
        <rFont val="Bahnschrift Light"/>
        <family val="2"/>
        <charset val="238"/>
      </rPr>
      <t>kompletno po armaturnem načrtu, z vsemi pomožnimi deli in prenosi, do mesta vgraditve. Betonsko jeklo S 500</t>
    </r>
  </si>
  <si>
    <t>ŠIRITEV SISTEMA IZPOSOJE KOLES - SREBRNIČE</t>
  </si>
  <si>
    <r>
      <t xml:space="preserve">Projektantski popis in predračun je izdelan na podlagi </t>
    </r>
    <r>
      <rPr>
        <b/>
        <sz val="9"/>
        <rFont val="Bahnschrift Light"/>
        <family val="2"/>
        <charset val="238"/>
      </rPr>
      <t>PZI</t>
    </r>
    <r>
      <rPr>
        <sz val="9"/>
        <rFont val="Bahnschrift Light"/>
        <family val="2"/>
        <charset val="238"/>
      </rPr>
      <t xml:space="preserve"> projekta. Popis zajema </t>
    </r>
    <r>
      <rPr>
        <b/>
        <sz val="9"/>
        <rFont val="Bahnschrift Light"/>
        <family val="2"/>
        <charset val="238"/>
      </rPr>
      <t xml:space="preserve">gradbena dela </t>
    </r>
    <r>
      <rPr>
        <sz val="9"/>
        <rFont val="Bahnschrift Light"/>
        <family val="2"/>
        <charset val="238"/>
      </rPr>
      <t xml:space="preserve">za območje gradnje. Ostale dele kompleksa ( elektroinstalacije, strojne instalacije, itd.) opredeljujejo drugi popisi. Pred izdelavo ponudbe je obvezen ogled lokacije objekta in projektne dokumentacije. Izvajalec je dolžan pri sestavi ponudbe upoštevati grafične in tekstualne dele projekta (DGD, PZI). V primeru tiskarskih napak in neskladij v projektu je dolžan na to opozoriti projektanta pred oddajo ponudbe. V sledečem popisu morajo biti v vseh postavkah vkalkulirane in upoštevane sledeče pripombe: </t>
    </r>
  </si>
  <si>
    <r>
      <t xml:space="preserve">Vsi potrebni </t>
    </r>
    <r>
      <rPr>
        <b/>
        <sz val="9"/>
        <rFont val="Bahnschrift Light"/>
        <family val="2"/>
        <charset val="238"/>
      </rPr>
      <t>varnostni ukrepi in zaščite</t>
    </r>
    <r>
      <rPr>
        <sz val="9"/>
        <rFont val="Bahnschrift Light"/>
        <family val="2"/>
        <charset val="238"/>
      </rPr>
      <t xml:space="preserve"> v smislu Zakona o varnosti in zdravja pri delu ter Pravilnika o listinah za sredstva pri delu, ki veljajo pri izvajanju navedenih del.</t>
    </r>
  </si>
  <si>
    <r>
      <rPr>
        <b/>
        <sz val="9"/>
        <rFont val="Bahnschrift Light"/>
        <family val="2"/>
        <charset val="238"/>
      </rPr>
      <t>Vsi notranji in zunanji vertikalni in horizontalni transporti</t>
    </r>
    <r>
      <rPr>
        <sz val="9"/>
        <rFont val="Bahnschrift Light"/>
        <family val="2"/>
        <charset val="238"/>
      </rPr>
      <t xml:space="preserve"> do začasnih in stalnih deponij ter vsa pripravljalna, pomožna in zaključna dela pri posameznih postavkah (tudi, če to ni posebej navedeno v posameznih postavkah).</t>
    </r>
    <r>
      <rPr>
        <b/>
        <sz val="9"/>
        <rFont val="Bahnschrift Light"/>
        <family val="2"/>
        <charset val="238"/>
      </rPr>
      <t xml:space="preserve"> Odpadni in izkopani material se deponira na deponije</t>
    </r>
    <r>
      <rPr>
        <sz val="9"/>
        <rFont val="Bahnschrift Light"/>
        <family val="2"/>
        <charset val="238"/>
      </rPr>
      <t>, katere morajo imeti upravna dovoljenja za deponiranje posameznih vrst materiala.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r>
  </si>
  <si>
    <r>
      <rPr>
        <b/>
        <sz val="9"/>
        <rFont val="Bahnschrift Light"/>
        <family val="2"/>
        <charset val="238"/>
      </rPr>
      <t>Vgrajeni material mora ustrezati veljavnim normativom in predpisanim standardom</t>
    </r>
    <r>
      <rPr>
        <sz val="9"/>
        <rFont val="Bahnschrift Light"/>
        <family val="2"/>
        <charset val="238"/>
      </rPr>
      <t xml:space="preserve">, ter ustrezati kvaliteti določeni z veljavno zakonodajo ter projektom. Ponudnik to dokaže s predložitvijo izjav o skladnosti in ustreznih certifikatov pred vgrajevanjem, pridobitev teh listin mora biti vkalkulirana v cenah po enoti. </t>
    </r>
  </si>
  <si>
    <t>V času izdelave objekta morajo biti vsi vgrajeni materiali kot tudi začasno deponiran material na delovišču in skladiščih zaščiteni pred fizičnimi poškodbami, dežjem, mrazom in hudim vetrom ter ostalimi škodljivimi vremenskimi pogoji.</t>
  </si>
  <si>
    <r>
      <t xml:space="preserve">Pri gradnji objekta je obvezno </t>
    </r>
    <r>
      <rPr>
        <b/>
        <sz val="9"/>
        <rFont val="Bahnschrift Light"/>
        <family val="2"/>
        <charset val="238"/>
      </rPr>
      <t xml:space="preserve">upoštevati zahteve raznih Elaboratov, ter vse ostale pogoje posameznih soglasodajalcev, izdelovalcev posameznih načrtov in gradbenega dovoljenja. </t>
    </r>
    <r>
      <rPr>
        <sz val="9"/>
        <rFont val="Bahnschrift Light"/>
        <family val="2"/>
        <charset val="238"/>
      </rPr>
      <t xml:space="preserve">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r>
  </si>
  <si>
    <r>
      <rPr>
        <b/>
        <sz val="9"/>
        <rFont val="Bahnschrift Light"/>
        <family val="2"/>
        <charset val="238"/>
      </rPr>
      <t>V popisu so v vseh postavkah vkalkulirana popolnoma vsa pripravljalna, pomožna in zaključna dela, ki pripadajo k posamezni postavki in so potrebna za nemoteno izvajanje del!</t>
    </r>
    <r>
      <rPr>
        <sz val="9"/>
        <rFont val="Bahnschrift Light"/>
        <family val="2"/>
        <charset val="238"/>
      </rPr>
      <t xml:space="preserve"> Ponudnik mora v posameznih cenah za enoto mere upoštevati vse potrebne vertikalne in horizontalne transporte ter upoštevati velikost parcele ter posledično zaradi tega sprotni dovoz določenega materiala in opreme na gradbišče.</t>
    </r>
  </si>
  <si>
    <t>Zavarovanje delovnih prostorov z ustreznimi sredstvi se vkalkulira v pripravljalna dela in se ne obračunavajo posebej.</t>
  </si>
  <si>
    <t>Med delom in po končanih delih je potrebno prostore očistiti, kompletno z odvozom odpadnega materiala na stalno deponijo 10km,v ceni upoštevati eventuelne stroške deponij in plačila taks.</t>
  </si>
  <si>
    <r>
      <rPr>
        <b/>
        <sz val="9"/>
        <rFont val="Bahnschrift Light"/>
        <family val="2"/>
        <charset val="238"/>
      </rPr>
      <t>V skladu z Gradbenim zakonom in podzakonskih predpisov je izvajalec na gradbišču dolžan voditi gradbeni dnevnik!</t>
    </r>
    <r>
      <rPr>
        <sz val="9"/>
        <rFont val="Bahnschrift Light"/>
        <family val="2"/>
        <charset val="238"/>
      </rPr>
      <t xml:space="preserve"> Za obračun del je izvajalec del dolžan voditi knjigo obračunskih izmer (gradbeno knjigo), v skladu z napredovanjem del, razen v primeru, ko bi bil v pogodbi izrecno dogovorjeno, da se obračun izvrši po sistemu ˝ključ v roke˝ ! </t>
    </r>
  </si>
  <si>
    <r>
      <t xml:space="preserve">Planiranje dna gradbene jame, </t>
    </r>
    <r>
      <rPr>
        <sz val="10"/>
        <rFont val="Bahnschrift Light"/>
        <family val="2"/>
        <charset val="238"/>
      </rPr>
      <t>pred vgradnjo tamponskega materiala, s točnostjo +-2 cm z minimalnim izmetom ali dosipom, ter premetom odvečnega materiala; nakladanje in odvoz na gradbiščno deponijo;</t>
    </r>
    <r>
      <rPr>
        <b/>
        <sz val="10"/>
        <rFont val="Bahnschrift Light"/>
        <family val="2"/>
        <charset val="238"/>
      </rPr>
      <t xml:space="preserve"> ter strojno utrjevanje dna izkopa </t>
    </r>
    <r>
      <rPr>
        <sz val="10"/>
        <rFont val="Bahnschrift Light"/>
        <family val="2"/>
        <charset val="238"/>
      </rPr>
      <t>v terenu III.-IV.kategorije z vibracijsko ploščo ali vibrovaljarjem do predpisane zbitosti; stopnjo utrjenosti preveriti v statičnem izračunu ali geomehanskem poročilu</t>
    </r>
    <r>
      <rPr>
        <b/>
        <sz val="10"/>
        <rFont val="Bahnschrift Light"/>
        <family val="2"/>
        <charset val="238"/>
      </rPr>
      <t xml:space="preserve">. </t>
    </r>
    <r>
      <rPr>
        <b/>
        <i/>
        <sz val="10"/>
        <rFont val="Bahnschrift Light"/>
        <family val="2"/>
        <charset val="238"/>
      </rPr>
      <t>Planiranje in utrjevanje</t>
    </r>
    <r>
      <rPr>
        <i/>
        <sz val="10"/>
        <rFont val="Bahnschrift Light"/>
        <family val="2"/>
        <charset val="238"/>
      </rPr>
      <t xml:space="preserve"> v 0,60m širokem pasu okoli nove ploščadi !</t>
    </r>
  </si>
  <si>
    <r>
      <rPr>
        <sz val="10"/>
        <rFont val="Bahnschrift Light"/>
        <family val="2"/>
        <charset val="238"/>
      </rPr>
      <t>Nabava, dobava in vgrajevanje</t>
    </r>
    <r>
      <rPr>
        <b/>
        <sz val="10"/>
        <rFont val="Bahnschrift Light"/>
        <family val="2"/>
        <charset val="238"/>
      </rPr>
      <t xml:space="preserve"> kamnite posteljice, </t>
    </r>
    <r>
      <rPr>
        <sz val="10"/>
        <rFont val="Bahnschrift Light"/>
        <family val="2"/>
        <charset val="238"/>
      </rPr>
      <t>NKM 64,  v deb. 45cm,</t>
    </r>
    <r>
      <rPr>
        <b/>
        <sz val="10"/>
        <rFont val="Bahnschrift Light"/>
        <family val="2"/>
        <charset val="238"/>
      </rPr>
      <t xml:space="preserve"> z razgrinjanjem, planiranjem in utrjevanjem</t>
    </r>
    <r>
      <rPr>
        <sz val="10"/>
        <rFont val="Bahnschrift Light"/>
        <family val="2"/>
        <charset val="238"/>
      </rPr>
      <t xml:space="preserve"> v plasteh deb. 30cm, do predpisane zbitosti. Obračun po m3 tampona v utrjenem stanju.</t>
    </r>
  </si>
  <si>
    <r>
      <t xml:space="preserve">Strojni površinski odriv ali odkop terena/humusa </t>
    </r>
    <r>
      <rPr>
        <sz val="10"/>
        <color rgb="FF000000"/>
        <rFont val="Bahnschrift Light"/>
        <family val="2"/>
        <charset val="238"/>
      </rPr>
      <t>po celotni površini predmetne gradnje,</t>
    </r>
    <r>
      <rPr>
        <sz val="10"/>
        <color indexed="8"/>
        <rFont val="Bahnschrift Light"/>
        <family val="2"/>
        <charset val="238"/>
      </rPr>
      <t xml:space="preserve"> I.-II. Kategorije v celotni </t>
    </r>
    <r>
      <rPr>
        <b/>
        <sz val="10"/>
        <color rgb="FF000000"/>
        <rFont val="Bahnschrift Light"/>
        <family val="2"/>
        <charset val="238"/>
      </rPr>
      <t>debelini ≤ 40cm</t>
    </r>
    <r>
      <rPr>
        <sz val="10"/>
        <color indexed="8"/>
        <rFont val="Bahnschrift Light"/>
        <family val="2"/>
        <charset val="238"/>
      </rPr>
      <t xml:space="preserve">, direktno nakladanje na trasnport . </t>
    </r>
    <r>
      <rPr>
        <i/>
        <sz val="10"/>
        <color rgb="FF000000"/>
        <rFont val="Bahnschrift Light"/>
        <family val="2"/>
        <charset val="238"/>
      </rPr>
      <t>-</t>
    </r>
    <r>
      <rPr>
        <b/>
        <i/>
        <sz val="10"/>
        <color rgb="FF000000"/>
        <rFont val="Bahnschrift Light"/>
        <family val="2"/>
        <charset val="238"/>
      </rPr>
      <t xml:space="preserve"> Odriv</t>
    </r>
    <r>
      <rPr>
        <i/>
        <sz val="10"/>
        <color rgb="FF000000"/>
        <rFont val="Bahnschrift Light"/>
        <family val="2"/>
        <charset val="238"/>
      </rPr>
      <t xml:space="preserve"> predviden po površini nove gradnje!!</t>
    </r>
    <r>
      <rPr>
        <b/>
        <sz val="10"/>
        <color indexed="8"/>
        <rFont val="Bahnschrift Light"/>
        <family val="2"/>
        <charset val="238"/>
      </rPr>
      <t xml:space="preserve"> </t>
    </r>
    <r>
      <rPr>
        <b/>
        <i/>
        <sz val="10"/>
        <color rgb="FF000000"/>
        <rFont val="Bahnschrift Light"/>
        <family val="2"/>
        <charset val="238"/>
      </rPr>
      <t xml:space="preserve">OPOMBA: </t>
    </r>
    <r>
      <rPr>
        <i/>
        <sz val="10"/>
        <color rgb="FF000000"/>
        <rFont val="Bahnschrift Light"/>
        <family val="2"/>
        <charset val="238"/>
      </rPr>
      <t>Paziti na obstoječo GJI !!</t>
    </r>
  </si>
  <si>
    <r>
      <t>Strojni široki izkop gradbene jame v naklonu 4%</t>
    </r>
    <r>
      <rPr>
        <sz val="10"/>
        <rFont val="Bahnschrift Light"/>
        <family val="2"/>
        <charset val="238"/>
      </rPr>
      <t>, do dna predvidenega novega nasutja, v terenu III-IV.kategorije,  direktno nakladanje na transport. -</t>
    </r>
    <r>
      <rPr>
        <i/>
        <sz val="10"/>
        <rFont val="Bahnschrift Light"/>
        <family val="2"/>
        <charset val="238"/>
      </rPr>
      <t xml:space="preserve"> </t>
    </r>
    <r>
      <rPr>
        <b/>
        <i/>
        <sz val="10"/>
        <rFont val="Bahnschrift Light"/>
        <family val="2"/>
        <charset val="238"/>
      </rPr>
      <t>Izkop</t>
    </r>
    <r>
      <rPr>
        <i/>
        <sz val="10"/>
        <rFont val="Bahnschrift Light"/>
        <family val="2"/>
        <charset val="238"/>
      </rPr>
      <t xml:space="preserve"> v globini 53cm - 70cm;  do dna novega tampona !!</t>
    </r>
    <r>
      <rPr>
        <b/>
        <sz val="10"/>
        <rFont val="Bahnschrift Light"/>
        <family val="2"/>
        <charset val="238"/>
      </rPr>
      <t xml:space="preserve"> </t>
    </r>
    <r>
      <rPr>
        <b/>
        <i/>
        <sz val="10"/>
        <rFont val="Bahnschrift Light"/>
        <family val="2"/>
        <charset val="238"/>
      </rPr>
      <t xml:space="preserve">OPOMBA: </t>
    </r>
    <r>
      <rPr>
        <i/>
        <sz val="10"/>
        <rFont val="Bahnschrift Light"/>
        <family val="2"/>
        <charset val="238"/>
      </rPr>
      <t>Paziti na obstoječo GJI !!</t>
    </r>
  </si>
  <si>
    <t>SPLOŠNE OPOMBE za finalizacijo:</t>
  </si>
  <si>
    <r>
      <rPr>
        <sz val="10"/>
        <rFont val="Bahnschrift Light"/>
        <family val="2"/>
        <charset val="238"/>
      </rPr>
      <t>Nabava, dobava in vgrajevanje</t>
    </r>
    <r>
      <rPr>
        <b/>
        <sz val="10"/>
        <rFont val="Bahnschrift Light"/>
        <family val="2"/>
        <charset val="238"/>
      </rPr>
      <t xml:space="preserve"> tamponskega drobljenca, </t>
    </r>
    <r>
      <rPr>
        <sz val="10"/>
        <rFont val="Bahnschrift Light"/>
        <family val="2"/>
        <charset val="238"/>
      </rPr>
      <t>TD32, v deb. 20-35cm</t>
    </r>
    <r>
      <rPr>
        <b/>
        <sz val="10"/>
        <rFont val="Bahnschrift Light"/>
        <family val="2"/>
        <charset val="238"/>
      </rPr>
      <t>, z razgrinjanjem, planiranjem in utrjevanjem</t>
    </r>
    <r>
      <rPr>
        <sz val="10"/>
        <rFont val="Bahnschrift Light"/>
        <family val="2"/>
        <charset val="238"/>
      </rPr>
      <t xml:space="preserve"> v plasteh do predpisane zbitosti. Obračun po m3 tampona v utrjenem stanju.</t>
    </r>
  </si>
  <si>
    <t>Pridobitev dovoljenja za zaporo  ter postavitev prometne signalizacije za čas izvedbe del ob lokalni cesti</t>
  </si>
  <si>
    <t>Križanje z obstoječimi komunalnimi vodi</t>
  </si>
  <si>
    <t>kos</t>
  </si>
  <si>
    <t>Ročni izkop kanala globine do 1,0 m, vgrajevanje stigmafleks cevi fi 110 mm z obbetoniranjem, priprava peščene postelijice granulacije do 4mm, zasip po končanju del ter odvoz viška izkopa na trajno deponijo (20% III., 60% IV. In  20% V. kategorije zemljine)</t>
  </si>
  <si>
    <t>m</t>
  </si>
  <si>
    <t>Strojni izkop kanala globine do 1,0 m, vgrajevanje stigmafleks cevi fi 110 mm, priprava peščene postelijice granulacije do 4mm, zasip po končanju del ter odvoz viška izkopa na trajno deponijo (20% III., 60% IV. In  20% V. kategorije zemljine)</t>
  </si>
  <si>
    <t>Izvedba vrtanja odprtine v obstoječi betonski kabelski jašek za novo cevno KK z vstavitvijo cevi</t>
  </si>
  <si>
    <t>Fina obdelava odprtine preboja, zaribavanje svežega betona z dodajanjem suhe mešanice C; 1:3</t>
  </si>
  <si>
    <t>Obojestransko rezanje asfalta širine 0,4m, njegovo rušenje in odvoz ter asfaltiranje s predhodnim zarezom asfaltne površine v širini izkopa na vsako stran izkopa (širina posega 1,2m) in premazom stične površine z ustreznim premazom</t>
  </si>
  <si>
    <t>Vrnitev trase v staro stanje (pospravilo)</t>
  </si>
  <si>
    <r>
      <t>m</t>
    </r>
    <r>
      <rPr>
        <sz val="10"/>
        <rFont val="Arial"/>
        <family val="2"/>
        <charset val="238"/>
      </rPr>
      <t>²</t>
    </r>
  </si>
  <si>
    <t>Geodetski načrt po končanih delih z vnosom v kataster GJI</t>
  </si>
  <si>
    <t>10.</t>
  </si>
  <si>
    <t xml:space="preserve">Skupaj gradbena dela </t>
  </si>
  <si>
    <t>Z.Št.</t>
  </si>
  <si>
    <t>Opis / ELM</t>
  </si>
  <si>
    <t>Em</t>
  </si>
  <si>
    <t>Kos</t>
  </si>
  <si>
    <t>Cena(€)</t>
  </si>
  <si>
    <t>Znesek(€)</t>
  </si>
  <si>
    <t>Izvedba pripravljalnih del (označbe križanj in vzporednega vodenja ter zakoličba trase in stojišča naprave)</t>
  </si>
  <si>
    <t>Izdelava stikalnih manipulacij za zavarovanje delovišča</t>
  </si>
  <si>
    <r>
      <t xml:space="preserve">Demontaža obstoječega stebra cestne razsvetljave s svetilko, priključno sponko in vodnikom do svetilke ter po uvleku novega dodatnega vodnika njihova ponovna montaža nazaj na isti betonski temelj - </t>
    </r>
    <r>
      <rPr>
        <u/>
        <sz val="11"/>
        <rFont val="Calibri"/>
        <family val="2"/>
        <charset val="238"/>
        <scheme val="minor"/>
      </rPr>
      <t>vse navedeno lahko izvede le koncesionar cestne razsvetljave v MONM</t>
    </r>
    <r>
      <rPr>
        <sz val="11"/>
        <rFont val="Calibri"/>
        <family val="2"/>
        <charset val="238"/>
        <scheme val="minor"/>
      </rPr>
      <t xml:space="preserve"> </t>
    </r>
  </si>
  <si>
    <r>
      <t xml:space="preserve">Dobava in polaganje kabla NAYY-J 5x16mm² v obstoječo cev ter skozi obstoječe betonske temelje cestne razsvetljave - </t>
    </r>
    <r>
      <rPr>
        <u/>
        <sz val="11"/>
        <rFont val="Calibri"/>
        <family val="2"/>
        <charset val="238"/>
        <scheme val="minor"/>
      </rPr>
      <t>vse navedeno lahko izvede le koncesionar cestne razsvetljave v MONM</t>
    </r>
  </si>
  <si>
    <t>Dobava in polaganje vročecinkanega valjanca FeZn 25x4mm.</t>
  </si>
  <si>
    <t>Dobava križnih sponk in izdelava križnih stikov z bitumiziranjem spoja ter izvedba ozemljitve naprave</t>
  </si>
  <si>
    <r>
      <t xml:space="preserve">Dobava in montaža:  modularnega števca (kot na primer Socomec countis E12) delovne električne energije (3xDIN modul) na EZN letvico v obstoječo OCR omarico, s prikazom porabe električne energije in moči (kWh in kW) neposredno na osvetljenem LCD prikazovalniku, 230V, 63A, s certifikatom MID, pulzna komunikacija 1kpl, instalacijski odklopnik C 25A 1p, ožičenje, drobni material; prevezave v obstoječi OcR - </t>
    </r>
    <r>
      <rPr>
        <u/>
        <sz val="11"/>
        <color theme="1"/>
        <rFont val="Calibri"/>
        <family val="2"/>
        <charset val="238"/>
        <scheme val="minor"/>
      </rPr>
      <t>vse navedeno lahko izvede le koncesionar cestne razsvetljave v MONM</t>
    </r>
  </si>
  <si>
    <t>Izdelava priklopa napajalnega kabla polnilnice v PS OCR in na priključno mesto naprave (polnilnica)</t>
  </si>
  <si>
    <t>Izvedba električnih meritev ter izdelava merilnega protokola</t>
  </si>
  <si>
    <t>11.</t>
  </si>
  <si>
    <t>Testiranje in zagon polnilne naprave</t>
  </si>
  <si>
    <t>12.</t>
  </si>
  <si>
    <t>ure</t>
  </si>
  <si>
    <t>Izvajanje nadzora s strani posameznih komunalnih upravljalcev - komunala, elektro distributer, koncesionar JR, TK upravljalci</t>
  </si>
  <si>
    <t xml:space="preserve">Skupaj elektromontažna dela </t>
  </si>
  <si>
    <t>VII.</t>
  </si>
  <si>
    <t>VIII.</t>
  </si>
  <si>
    <t>Izdelava PID projektne dokumentacije v digitalni (.pdf) obliki</t>
  </si>
  <si>
    <t>EI Gradbena dela</t>
  </si>
  <si>
    <t>EI Elektromontažna dela</t>
  </si>
  <si>
    <t>A</t>
  </si>
  <si>
    <t>EI - GRADBENA DELA</t>
  </si>
  <si>
    <t>EI - ELEKTROMONTAŽNA 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</si>
</sst>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424];[Red]\-#,##0.00\ [$€-424]"/>
    <numFmt numFmtId="165" formatCode="#,##0.0\5"/>
    <numFmt numFmtId="166" formatCode="#,##0.00\ [$€-424];\-#,##0.00\ [$€-424]"/>
  </numFmts>
  <fonts count="28" x14ac:knownFonts="1">
    <font>
      <sz val="10"/>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Bahnschrift Light"/>
      <family val="2"/>
      <charset val="238"/>
    </font>
    <font>
      <b/>
      <sz val="12"/>
      <name val="Bahnschrift Light"/>
      <family val="2"/>
      <charset val="238"/>
    </font>
    <font>
      <b/>
      <sz val="10"/>
      <name val="Bahnschrift Light"/>
      <family val="2"/>
      <charset val="238"/>
    </font>
    <font>
      <sz val="10"/>
      <color indexed="9"/>
      <name val="Bahnschrift Light"/>
      <family val="2"/>
      <charset val="238"/>
    </font>
    <font>
      <sz val="10"/>
      <color indexed="8"/>
      <name val="Bahnschrift Light"/>
      <family val="2"/>
      <charset val="238"/>
    </font>
    <font>
      <b/>
      <sz val="10"/>
      <color indexed="8"/>
      <name val="Bahnschrift Light"/>
      <family val="2"/>
      <charset val="238"/>
    </font>
    <font>
      <i/>
      <sz val="10"/>
      <name val="Bahnschrift Light"/>
      <family val="2"/>
      <charset val="238"/>
    </font>
    <font>
      <sz val="10"/>
      <color rgb="FF000000"/>
      <name val="Bahnschrift Light"/>
      <family val="2"/>
      <charset val="238"/>
    </font>
    <font>
      <b/>
      <sz val="10"/>
      <color rgb="FF000000"/>
      <name val="Bahnschrift Light"/>
      <family val="2"/>
      <charset val="238"/>
    </font>
    <font>
      <sz val="9.5"/>
      <name val="Bahnschrift Light"/>
      <family val="2"/>
      <charset val="238"/>
    </font>
    <font>
      <b/>
      <i/>
      <sz val="10"/>
      <name val="Bahnschrift Light"/>
      <family val="2"/>
      <charset val="238"/>
    </font>
    <font>
      <b/>
      <i/>
      <sz val="10"/>
      <color rgb="FF000000"/>
      <name val="Bahnschrift Light"/>
      <family val="2"/>
      <charset val="238"/>
    </font>
    <font>
      <b/>
      <i/>
      <sz val="10"/>
      <color indexed="8"/>
      <name val="Bahnschrift Light"/>
      <family val="2"/>
      <charset val="238"/>
    </font>
    <font>
      <i/>
      <sz val="10"/>
      <color rgb="FF000000"/>
      <name val="Bahnschrift Light"/>
      <family val="2"/>
      <charset val="238"/>
    </font>
    <font>
      <sz val="9"/>
      <name val="Bahnschrift Light"/>
      <family val="2"/>
      <charset val="238"/>
    </font>
    <font>
      <b/>
      <sz val="9"/>
      <name val="Bahnschrift Light"/>
      <family val="2"/>
      <charset val="238"/>
    </font>
    <font>
      <b/>
      <i/>
      <sz val="9"/>
      <name val="Bahnschrift Light"/>
      <family val="2"/>
      <charset val="238"/>
    </font>
    <font>
      <sz val="9"/>
      <color indexed="8"/>
      <name val="Bahnschrift Light"/>
      <family val="2"/>
      <charset val="238"/>
    </font>
    <font>
      <b/>
      <i/>
      <sz val="9"/>
      <color rgb="FF000000"/>
      <name val="Bahnschrift Light"/>
      <family val="2"/>
      <charset val="238"/>
    </font>
    <font>
      <b/>
      <i/>
      <sz val="9"/>
      <color indexed="8"/>
      <name val="Bahnschrift Light"/>
      <family val="2"/>
      <charset val="238"/>
    </font>
    <font>
      <b/>
      <sz val="11"/>
      <color theme="1"/>
      <name val="Calibri"/>
      <family val="2"/>
      <charset val="238"/>
      <scheme val="minor"/>
    </font>
    <font>
      <sz val="11"/>
      <name val="Calibri"/>
      <family val="2"/>
      <charset val="238"/>
      <scheme val="minor"/>
    </font>
    <font>
      <u/>
      <sz val="11"/>
      <name val="Calibri"/>
      <family val="2"/>
      <charset val="238"/>
      <scheme val="minor"/>
    </font>
    <font>
      <u/>
      <sz val="11"/>
      <color theme="1"/>
      <name val="Calibri"/>
      <family val="2"/>
      <charset val="238"/>
      <scheme val="minor"/>
    </font>
  </fonts>
  <fills count="8">
    <fill>
      <patternFill patternType="none"/>
    </fill>
    <fill>
      <patternFill patternType="gray125"/>
    </fill>
    <fill>
      <patternFill patternType="solid">
        <fgColor indexed="22"/>
        <bgColor indexed="31"/>
      </patternFill>
    </fill>
    <fill>
      <patternFill patternType="solid">
        <fgColor theme="0"/>
        <bgColor indexed="64"/>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tint="-0.14999847407452621"/>
        <bgColor indexed="22"/>
      </patternFill>
    </fill>
    <fill>
      <patternFill patternType="solid">
        <fgColor theme="0" tint="-4.9989318521683403E-2"/>
        <bgColor indexed="64"/>
      </patternFill>
    </fill>
  </fills>
  <borders count="8">
    <border>
      <left/>
      <right/>
      <top/>
      <bottom/>
      <diagonal/>
    </border>
    <border>
      <left/>
      <right/>
      <top style="hair">
        <color indexed="8"/>
      </top>
      <bottom/>
      <diagonal/>
    </border>
    <border>
      <left/>
      <right/>
      <top/>
      <bottom style="double">
        <color indexed="8"/>
      </bottom>
      <diagonal/>
    </border>
    <border>
      <left/>
      <right/>
      <top/>
      <bottom style="hair">
        <color indexed="8"/>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auto="1"/>
      </top>
      <bottom/>
      <diagonal/>
    </border>
  </borders>
  <cellStyleXfs count="3">
    <xf numFmtId="4" fontId="0" fillId="0" borderId="0">
      <alignment vertical="top" wrapText="1"/>
    </xf>
    <xf numFmtId="4" fontId="3" fillId="0" borderId="0">
      <alignment vertical="top" wrapText="1"/>
    </xf>
    <xf numFmtId="0" fontId="2" fillId="0" borderId="0"/>
  </cellStyleXfs>
  <cellXfs count="151">
    <xf numFmtId="4" fontId="0" fillId="0" borderId="0" xfId="0">
      <alignment vertical="top" wrapText="1"/>
    </xf>
    <xf numFmtId="4" fontId="4" fillId="0" borderId="0" xfId="0" applyFont="1">
      <alignment vertical="top" wrapText="1"/>
    </xf>
    <xf numFmtId="164" fontId="4" fillId="0" borderId="0" xfId="0" applyNumberFormat="1" applyFont="1">
      <alignment vertical="top" wrapText="1"/>
    </xf>
    <xf numFmtId="4" fontId="5" fillId="0" borderId="0" xfId="0" applyFont="1">
      <alignment vertical="top" wrapText="1"/>
    </xf>
    <xf numFmtId="4" fontId="6" fillId="0" borderId="0" xfId="0" applyFont="1">
      <alignment vertical="top" wrapText="1"/>
    </xf>
    <xf numFmtId="4" fontId="4" fillId="0" borderId="1" xfId="0" applyFont="1" applyBorder="1">
      <alignment vertical="top" wrapText="1"/>
    </xf>
    <xf numFmtId="4" fontId="4" fillId="0" borderId="2" xfId="0" applyFont="1" applyBorder="1">
      <alignment vertical="top" wrapText="1"/>
    </xf>
    <xf numFmtId="164" fontId="4" fillId="0" borderId="2" xfId="0" applyNumberFormat="1" applyFont="1" applyBorder="1">
      <alignment vertical="top" wrapText="1"/>
    </xf>
    <xf numFmtId="4" fontId="6" fillId="0" borderId="0" xfId="0" applyFont="1" applyAlignment="1">
      <alignment vertical="top"/>
    </xf>
    <xf numFmtId="4" fontId="6" fillId="3" borderId="0" xfId="0" applyFont="1" applyFill="1">
      <alignment vertical="top" wrapText="1"/>
    </xf>
    <xf numFmtId="49" fontId="6" fillId="3" borderId="0" xfId="0" applyNumberFormat="1" applyFont="1" applyFill="1">
      <alignment vertical="top" wrapText="1"/>
    </xf>
    <xf numFmtId="4" fontId="4" fillId="3" borderId="0" xfId="0" applyFont="1" applyFill="1" applyAlignment="1">
      <alignment horizontal="right" vertical="top" wrapText="1"/>
    </xf>
    <xf numFmtId="165" fontId="6" fillId="3" borderId="0" xfId="0" applyNumberFormat="1" applyFont="1" applyFill="1" applyAlignment="1">
      <alignment horizontal="right" vertical="top" wrapText="1"/>
    </xf>
    <xf numFmtId="164" fontId="6" fillId="3" borderId="0" xfId="0" applyNumberFormat="1" applyFont="1" applyFill="1" applyAlignment="1" applyProtection="1">
      <alignment horizontal="right" vertical="top" wrapText="1"/>
      <protection locked="0"/>
    </xf>
    <xf numFmtId="164" fontId="6" fillId="3" borderId="0" xfId="0" applyNumberFormat="1" applyFont="1" applyFill="1" applyAlignment="1">
      <alignment horizontal="right" vertical="top" wrapText="1"/>
    </xf>
    <xf numFmtId="4" fontId="4" fillId="3" borderId="0" xfId="0" applyFont="1" applyFill="1">
      <alignment vertical="top" wrapText="1"/>
    </xf>
    <xf numFmtId="49" fontId="6" fillId="0" borderId="0" xfId="0" applyNumberFormat="1" applyFont="1">
      <alignment vertical="top" wrapText="1"/>
    </xf>
    <xf numFmtId="4" fontId="4" fillId="0" borderId="0" xfId="0" applyFont="1" applyAlignment="1">
      <alignment horizontal="right" vertical="top" wrapText="1"/>
    </xf>
    <xf numFmtId="165" fontId="6" fillId="0" borderId="0" xfId="0" applyNumberFormat="1" applyFont="1" applyAlignment="1">
      <alignment horizontal="right" vertical="top" wrapText="1"/>
    </xf>
    <xf numFmtId="164" fontId="6" fillId="0" borderId="0" xfId="0" applyNumberFormat="1" applyFont="1" applyAlignment="1" applyProtection="1">
      <alignment horizontal="right" vertical="top" wrapText="1"/>
      <protection locked="0"/>
    </xf>
    <xf numFmtId="164" fontId="6" fillId="0" borderId="0" xfId="0" applyNumberFormat="1" applyFont="1" applyAlignment="1">
      <alignment horizontal="right" vertical="top" wrapText="1"/>
    </xf>
    <xf numFmtId="4" fontId="8" fillId="0" borderId="0" xfId="0" applyFont="1">
      <alignment vertical="top" wrapText="1"/>
    </xf>
    <xf numFmtId="49" fontId="4" fillId="0" borderId="0" xfId="0" applyNumberFormat="1" applyFont="1">
      <alignment vertical="top" wrapText="1"/>
    </xf>
    <xf numFmtId="165" fontId="4" fillId="0" borderId="0" xfId="0" applyNumberFormat="1" applyFont="1" applyAlignment="1">
      <alignment horizontal="right" vertical="top" wrapText="1"/>
    </xf>
    <xf numFmtId="164" fontId="4" fillId="0" borderId="0" xfId="0" applyNumberFormat="1" applyFont="1" applyAlignment="1">
      <alignment horizontal="right" vertical="top" wrapText="1"/>
    </xf>
    <xf numFmtId="164" fontId="4" fillId="0" borderId="0" xfId="0" applyNumberFormat="1" applyFont="1" applyAlignment="1" applyProtection="1">
      <alignment horizontal="right" vertical="top" wrapText="1"/>
      <protection locked="0"/>
    </xf>
    <xf numFmtId="4" fontId="9" fillId="0" borderId="0" xfId="0" applyFont="1">
      <alignment vertical="top" wrapText="1"/>
    </xf>
    <xf numFmtId="4" fontId="4" fillId="0" borderId="0" xfId="0" applyFont="1" applyAlignment="1">
      <alignment horizontal="left" wrapText="1"/>
    </xf>
    <xf numFmtId="39" fontId="4" fillId="0" borderId="0" xfId="0" applyNumberFormat="1" applyFont="1" applyAlignment="1">
      <alignment horizontal="right" wrapText="1"/>
    </xf>
    <xf numFmtId="164" fontId="4" fillId="0" borderId="0" xfId="0" applyNumberFormat="1" applyFont="1" applyAlignment="1" applyProtection="1">
      <alignment horizontal="right" wrapText="1"/>
      <protection locked="0"/>
    </xf>
    <xf numFmtId="164" fontId="4" fillId="0" borderId="0" xfId="0" applyNumberFormat="1" applyFont="1" applyAlignment="1">
      <alignment horizontal="right" wrapText="1"/>
    </xf>
    <xf numFmtId="39" fontId="4" fillId="0" borderId="0" xfId="0" applyNumberFormat="1" applyFont="1" applyAlignment="1">
      <alignment horizontal="right" vertical="top" wrapText="1"/>
    </xf>
    <xf numFmtId="4" fontId="9" fillId="0" borderId="0" xfId="0" applyFont="1" applyAlignment="1">
      <alignment horizontal="left" vertical="top" wrapText="1"/>
    </xf>
    <xf numFmtId="166" fontId="8" fillId="0" borderId="0" xfId="0" applyNumberFormat="1" applyFont="1" applyAlignment="1">
      <alignment wrapText="1"/>
    </xf>
    <xf numFmtId="4" fontId="4" fillId="0" borderId="3" xfId="0" applyFont="1" applyBorder="1" applyAlignment="1">
      <alignment horizontal="right" vertical="top" wrapText="1"/>
    </xf>
    <xf numFmtId="49" fontId="4" fillId="0" borderId="1" xfId="0" applyNumberFormat="1" applyFont="1" applyBorder="1">
      <alignment vertical="top" wrapText="1"/>
    </xf>
    <xf numFmtId="39" fontId="4" fillId="0" borderId="1" xfId="0" applyNumberFormat="1" applyFont="1" applyBorder="1" applyAlignment="1">
      <alignment horizontal="right" vertical="top" wrapText="1"/>
    </xf>
    <xf numFmtId="164" fontId="4" fillId="0" borderId="1" xfId="0" applyNumberFormat="1" applyFont="1" applyBorder="1" applyAlignment="1" applyProtection="1">
      <alignment horizontal="right" vertical="top" wrapText="1"/>
      <protection locked="0"/>
    </xf>
    <xf numFmtId="164" fontId="4" fillId="0" borderId="1" xfId="0" applyNumberFormat="1" applyFont="1" applyBorder="1" applyAlignment="1">
      <alignment horizontal="right" vertical="top" wrapText="1"/>
    </xf>
    <xf numFmtId="49" fontId="6" fillId="2" borderId="3" xfId="0" applyNumberFormat="1" applyFont="1" applyFill="1" applyBorder="1">
      <alignment vertical="top" wrapText="1"/>
    </xf>
    <xf numFmtId="2" fontId="6" fillId="0" borderId="0" xfId="0" applyNumberFormat="1" applyFont="1" applyAlignment="1">
      <alignment horizontal="right" vertical="top" wrapText="1"/>
    </xf>
    <xf numFmtId="2" fontId="4" fillId="0" borderId="0" xfId="0" applyNumberFormat="1" applyFont="1" applyAlignment="1">
      <alignment horizontal="right" vertical="top" wrapText="1"/>
    </xf>
    <xf numFmtId="2" fontId="4" fillId="0" borderId="0" xfId="0" applyNumberFormat="1" applyFont="1" applyAlignment="1">
      <alignment horizontal="right" wrapText="1"/>
    </xf>
    <xf numFmtId="4" fontId="4" fillId="0" borderId="3" xfId="0" applyFont="1" applyBorder="1">
      <alignment vertical="top" wrapText="1"/>
    </xf>
    <xf numFmtId="49" fontId="4" fillId="0" borderId="3" xfId="0" applyNumberFormat="1" applyFont="1" applyBorder="1">
      <alignment vertical="top" wrapText="1"/>
    </xf>
    <xf numFmtId="4" fontId="4" fillId="0" borderId="3" xfId="0" applyFont="1" applyBorder="1" applyAlignment="1">
      <alignment horizontal="left" vertical="top" wrapText="1"/>
    </xf>
    <xf numFmtId="2" fontId="4" fillId="0" borderId="3" xfId="0" applyNumberFormat="1" applyFont="1" applyBorder="1" applyAlignment="1">
      <alignment horizontal="right" vertical="top" wrapText="1"/>
    </xf>
    <xf numFmtId="164" fontId="4" fillId="0" borderId="3" xfId="0" applyNumberFormat="1" applyFont="1" applyBorder="1" applyAlignment="1" applyProtection="1">
      <alignment horizontal="right" vertical="top" wrapText="1"/>
      <protection locked="0"/>
    </xf>
    <xf numFmtId="164" fontId="4" fillId="0" borderId="3" xfId="0" applyNumberFormat="1" applyFont="1" applyBorder="1" applyAlignment="1">
      <alignment horizontal="right" vertical="top" wrapText="1"/>
    </xf>
    <xf numFmtId="4" fontId="4" fillId="0" borderId="1" xfId="0" applyFont="1" applyBorder="1" applyAlignment="1">
      <alignment horizontal="left" vertical="top" wrapText="1"/>
    </xf>
    <xf numFmtId="2" fontId="4" fillId="0" borderId="1" xfId="0" applyNumberFormat="1" applyFont="1" applyBorder="1" applyAlignment="1">
      <alignment horizontal="right" vertical="top" wrapText="1"/>
    </xf>
    <xf numFmtId="4" fontId="6" fillId="0" borderId="0" xfId="0" applyFont="1" applyAlignment="1">
      <alignment horizontal="left" vertical="top" wrapText="1"/>
    </xf>
    <xf numFmtId="2" fontId="7" fillId="0" borderId="0" xfId="0" applyNumberFormat="1" applyFont="1" applyAlignment="1">
      <alignment horizontal="right" vertical="top" wrapText="1"/>
    </xf>
    <xf numFmtId="4" fontId="8" fillId="0" borderId="0" xfId="0" applyFont="1" applyAlignment="1">
      <alignment horizontal="right" wrapText="1"/>
    </xf>
    <xf numFmtId="4" fontId="4" fillId="0" borderId="1" xfId="0" applyFont="1" applyBorder="1" applyAlignment="1">
      <alignment horizontal="left" wrapText="1"/>
    </xf>
    <xf numFmtId="2" fontId="4" fillId="0" borderId="1" xfId="0" applyNumberFormat="1" applyFont="1" applyBorder="1" applyAlignment="1">
      <alignment horizontal="right" wrapText="1"/>
    </xf>
    <xf numFmtId="164" fontId="4" fillId="0" borderId="1" xfId="0" applyNumberFormat="1" applyFont="1" applyBorder="1" applyAlignment="1" applyProtection="1">
      <alignment horizontal="right" wrapText="1"/>
      <protection locked="0"/>
    </xf>
    <xf numFmtId="164" fontId="4" fillId="0" borderId="1" xfId="0" applyNumberFormat="1" applyFont="1" applyBorder="1" applyAlignment="1">
      <alignment horizontal="right" wrapText="1"/>
    </xf>
    <xf numFmtId="4" fontId="6" fillId="2" borderId="3" xfId="0" applyFont="1" applyFill="1" applyBorder="1" applyAlignment="1">
      <alignment horizontal="left" wrapText="1"/>
    </xf>
    <xf numFmtId="2" fontId="6" fillId="2" borderId="3" xfId="0" applyNumberFormat="1" applyFont="1" applyFill="1" applyBorder="1" applyAlignment="1">
      <alignment horizontal="right" wrapText="1"/>
    </xf>
    <xf numFmtId="164" fontId="6" fillId="2" borderId="3" xfId="0" applyNumberFormat="1" applyFont="1" applyFill="1" applyBorder="1" applyAlignment="1" applyProtection="1">
      <alignment horizontal="right" wrapText="1"/>
      <protection locked="0"/>
    </xf>
    <xf numFmtId="164" fontId="6" fillId="2" borderId="3" xfId="0" applyNumberFormat="1" applyFont="1" applyFill="1" applyBorder="1" applyAlignment="1">
      <alignment horizontal="right" wrapText="1"/>
    </xf>
    <xf numFmtId="4" fontId="4" fillId="0" borderId="0" xfId="0" applyFont="1" applyAlignment="1">
      <alignment horizontal="right" wrapText="1"/>
    </xf>
    <xf numFmtId="4" fontId="4" fillId="0" borderId="1" xfId="0" applyFont="1" applyBorder="1" applyAlignment="1">
      <alignment horizontal="right" vertical="top" wrapText="1"/>
    </xf>
    <xf numFmtId="4" fontId="4" fillId="0" borderId="0" xfId="0" applyFont="1" applyAlignment="1">
      <alignment horizontal="left" vertical="top" wrapText="1"/>
    </xf>
    <xf numFmtId="4" fontId="6" fillId="0" borderId="0" xfId="0" applyFont="1" applyAlignment="1">
      <alignment horizontal="justify" vertical="top" wrapText="1"/>
    </xf>
    <xf numFmtId="4" fontId="6" fillId="2" borderId="3" xfId="0" applyFont="1" applyFill="1" applyBorder="1">
      <alignment vertical="top" wrapText="1"/>
    </xf>
    <xf numFmtId="4" fontId="11" fillId="0" borderId="0" xfId="0" applyFont="1">
      <alignment vertical="top" wrapText="1"/>
    </xf>
    <xf numFmtId="4" fontId="13" fillId="0" borderId="0" xfId="0" applyFont="1">
      <alignment vertical="top" wrapText="1"/>
    </xf>
    <xf numFmtId="49" fontId="4" fillId="0" borderId="0" xfId="0" applyNumberFormat="1" applyFont="1" applyAlignment="1">
      <alignment horizontal="left" vertical="top" wrapText="1"/>
    </xf>
    <xf numFmtId="4" fontId="16" fillId="0" borderId="0" xfId="0" applyFont="1">
      <alignment vertical="top" wrapText="1"/>
    </xf>
    <xf numFmtId="4" fontId="5" fillId="0" borderId="0" xfId="0" applyFont="1" applyAlignment="1">
      <alignment horizontal="left" vertical="top" wrapText="1"/>
    </xf>
    <xf numFmtId="4" fontId="10" fillId="0" borderId="0" xfId="0" applyFont="1">
      <alignment vertical="top" wrapText="1"/>
    </xf>
    <xf numFmtId="4" fontId="6" fillId="4" borderId="0" xfId="0" applyFont="1" applyFill="1">
      <alignment vertical="top" wrapText="1"/>
    </xf>
    <xf numFmtId="4" fontId="4" fillId="4" borderId="0" xfId="0" applyFont="1" applyFill="1">
      <alignment vertical="top" wrapText="1"/>
    </xf>
    <xf numFmtId="4" fontId="6" fillId="5" borderId="0" xfId="0" applyFont="1" applyFill="1">
      <alignment vertical="top" wrapText="1"/>
    </xf>
    <xf numFmtId="4" fontId="4" fillId="5" borderId="0" xfId="0" applyFont="1" applyFill="1">
      <alignment vertical="top" wrapText="1"/>
    </xf>
    <xf numFmtId="164" fontId="6" fillId="5" borderId="0" xfId="0" applyNumberFormat="1" applyFont="1" applyFill="1">
      <alignment vertical="top" wrapText="1"/>
    </xf>
    <xf numFmtId="4" fontId="6" fillId="6" borderId="0" xfId="0" applyFont="1" applyFill="1">
      <alignment vertical="top" wrapText="1"/>
    </xf>
    <xf numFmtId="49" fontId="6" fillId="6" borderId="0" xfId="0" applyNumberFormat="1" applyFont="1" applyFill="1">
      <alignment vertical="top" wrapText="1"/>
    </xf>
    <xf numFmtId="165" fontId="6" fillId="6" borderId="0" xfId="0" applyNumberFormat="1" applyFont="1" applyFill="1" applyAlignment="1">
      <alignment horizontal="right" vertical="top" wrapText="1"/>
    </xf>
    <xf numFmtId="164" fontId="6" fillId="6" borderId="0" xfId="0" applyNumberFormat="1" applyFont="1" applyFill="1" applyAlignment="1" applyProtection="1">
      <alignment horizontal="right" vertical="top" wrapText="1"/>
      <protection locked="0"/>
    </xf>
    <xf numFmtId="164" fontId="6" fillId="6" borderId="0" xfId="0" applyNumberFormat="1" applyFont="1" applyFill="1" applyAlignment="1">
      <alignment horizontal="right" vertical="top" wrapText="1"/>
    </xf>
    <xf numFmtId="4" fontId="4" fillId="6" borderId="0" xfId="0" applyFont="1" applyFill="1">
      <alignment vertical="top" wrapText="1"/>
    </xf>
    <xf numFmtId="49" fontId="6" fillId="4" borderId="0" xfId="0" applyNumberFormat="1" applyFont="1" applyFill="1">
      <alignment vertical="top" wrapText="1"/>
    </xf>
    <xf numFmtId="4" fontId="4" fillId="4" borderId="0" xfId="0" applyFont="1" applyFill="1" applyAlignment="1">
      <alignment horizontal="right" vertical="top" wrapText="1"/>
    </xf>
    <xf numFmtId="165" fontId="6" fillId="4" borderId="0" xfId="0" applyNumberFormat="1" applyFont="1" applyFill="1" applyAlignment="1">
      <alignment horizontal="right" vertical="top" wrapText="1"/>
    </xf>
    <xf numFmtId="164" fontId="6" fillId="4" borderId="0" xfId="0" applyNumberFormat="1" applyFont="1" applyFill="1" applyAlignment="1" applyProtection="1">
      <alignment horizontal="right" vertical="top" wrapText="1"/>
      <protection locked="0"/>
    </xf>
    <xf numFmtId="164" fontId="6" fillId="4" borderId="0" xfId="0" applyNumberFormat="1" applyFont="1" applyFill="1" applyAlignment="1">
      <alignment horizontal="right" vertical="top" wrapText="1"/>
    </xf>
    <xf numFmtId="4" fontId="6" fillId="4" borderId="3" xfId="0" applyFont="1" applyFill="1" applyBorder="1">
      <alignment vertical="top" wrapText="1"/>
    </xf>
    <xf numFmtId="49" fontId="6" fillId="4" borderId="3" xfId="0" applyNumberFormat="1" applyFont="1" applyFill="1" applyBorder="1">
      <alignment vertical="top" wrapText="1"/>
    </xf>
    <xf numFmtId="39" fontId="6" fillId="4" borderId="3" xfId="0" applyNumberFormat="1" applyFont="1" applyFill="1" applyBorder="1" applyAlignment="1">
      <alignment horizontal="right" vertical="top" wrapText="1"/>
    </xf>
    <xf numFmtId="164" fontId="6" fillId="4" borderId="3" xfId="0" applyNumberFormat="1" applyFont="1" applyFill="1" applyBorder="1" applyAlignment="1" applyProtection="1">
      <alignment horizontal="right" vertical="top" wrapText="1"/>
      <protection locked="0"/>
    </xf>
    <xf numFmtId="164" fontId="6" fillId="4" borderId="3" xfId="0" applyNumberFormat="1" applyFont="1" applyFill="1" applyBorder="1" applyAlignment="1">
      <alignment horizontal="right" vertical="top" wrapText="1"/>
    </xf>
    <xf numFmtId="2" fontId="6" fillId="4" borderId="0" xfId="0" applyNumberFormat="1" applyFont="1" applyFill="1" applyAlignment="1">
      <alignment horizontal="right" vertical="top" wrapText="1"/>
    </xf>
    <xf numFmtId="4" fontId="4" fillId="4" borderId="0" xfId="0" applyFont="1" applyFill="1" applyAlignment="1">
      <alignment horizontal="left" vertical="top" wrapText="1"/>
    </xf>
    <xf numFmtId="4" fontId="4" fillId="4" borderId="3" xfId="0" applyFont="1" applyFill="1" applyBorder="1" applyAlignment="1">
      <alignment horizontal="left" vertical="top" wrapText="1"/>
    </xf>
    <xf numFmtId="2" fontId="6" fillId="4" borderId="3" xfId="0" applyNumberFormat="1" applyFont="1" applyFill="1" applyBorder="1" applyAlignment="1">
      <alignment horizontal="right" vertical="top" wrapText="1"/>
    </xf>
    <xf numFmtId="2" fontId="6" fillId="4" borderId="0" xfId="0" applyNumberFormat="1" applyFont="1" applyFill="1" applyAlignment="1">
      <alignment horizontal="left" vertical="top" wrapText="1"/>
    </xf>
    <xf numFmtId="4" fontId="6" fillId="4" borderId="0" xfId="0" applyFont="1" applyFill="1" applyAlignment="1">
      <alignment horizontal="left" vertical="top" wrapText="1"/>
    </xf>
    <xf numFmtId="4" fontId="6" fillId="4" borderId="3" xfId="0" applyFont="1" applyFill="1" applyBorder="1" applyAlignment="1">
      <alignment horizontal="left" vertical="top" wrapText="1"/>
    </xf>
    <xf numFmtId="4" fontId="4" fillId="4" borderId="3" xfId="0" applyFont="1" applyFill="1" applyBorder="1" applyAlignment="1">
      <alignment horizontal="right" vertical="top" wrapText="1"/>
    </xf>
    <xf numFmtId="2" fontId="4" fillId="0" borderId="0" xfId="0" applyNumberFormat="1" applyFont="1" applyAlignment="1">
      <alignment wrapText="1"/>
    </xf>
    <xf numFmtId="164" fontId="4" fillId="0" borderId="0" xfId="0" applyNumberFormat="1" applyFont="1" applyAlignment="1">
      <alignment wrapText="1"/>
    </xf>
    <xf numFmtId="2" fontId="4" fillId="0" borderId="0" xfId="0" applyNumberFormat="1" applyFont="1" applyAlignment="1">
      <alignment horizontal="center" vertical="top" wrapText="1"/>
    </xf>
    <xf numFmtId="164" fontId="4" fillId="0" borderId="0" xfId="0" applyNumberFormat="1" applyFont="1" applyAlignment="1">
      <alignment horizontal="center" vertical="top" wrapText="1"/>
    </xf>
    <xf numFmtId="4" fontId="6" fillId="4" borderId="4" xfId="0" applyFont="1" applyFill="1" applyBorder="1">
      <alignment vertical="top" wrapText="1"/>
    </xf>
    <xf numFmtId="4" fontId="4" fillId="4" borderId="4" xfId="0" applyFont="1" applyFill="1" applyBorder="1">
      <alignment vertical="top" wrapText="1"/>
    </xf>
    <xf numFmtId="164" fontId="6" fillId="4" borderId="4" xfId="0" applyNumberFormat="1" applyFont="1" applyFill="1" applyBorder="1">
      <alignment vertical="top" wrapText="1"/>
    </xf>
    <xf numFmtId="4" fontId="18" fillId="0" borderId="0" xfId="0" applyFont="1">
      <alignment vertical="top" wrapText="1"/>
    </xf>
    <xf numFmtId="4" fontId="19" fillId="0" borderId="0" xfId="0" applyFont="1">
      <alignment vertical="top" wrapText="1"/>
    </xf>
    <xf numFmtId="49" fontId="18" fillId="0" borderId="0" xfId="0" applyNumberFormat="1" applyFont="1">
      <alignment vertical="top" wrapText="1"/>
    </xf>
    <xf numFmtId="49" fontId="19" fillId="0" borderId="0" xfId="0" applyNumberFormat="1" applyFont="1">
      <alignment vertical="top" wrapText="1"/>
    </xf>
    <xf numFmtId="0" fontId="2" fillId="0" borderId="0" xfId="2" applyAlignment="1">
      <alignment horizontal="center" vertical="center"/>
    </xf>
    <xf numFmtId="0" fontId="24" fillId="7" borderId="0" xfId="2" applyFont="1" applyFill="1" applyAlignment="1">
      <alignment wrapText="1"/>
    </xf>
    <xf numFmtId="0" fontId="2" fillId="0" borderId="0" xfId="2" applyAlignment="1">
      <alignment horizontal="center"/>
    </xf>
    <xf numFmtId="4" fontId="2" fillId="0" borderId="0" xfId="2" applyNumberFormat="1"/>
    <xf numFmtId="0" fontId="2" fillId="0" borderId="0" xfId="2"/>
    <xf numFmtId="0" fontId="2" fillId="0" borderId="0" xfId="2" applyAlignment="1">
      <alignment wrapText="1"/>
    </xf>
    <xf numFmtId="4" fontId="25" fillId="0" borderId="0" xfId="2" applyNumberFormat="1" applyFont="1" applyAlignment="1">
      <alignment vertical="top" wrapText="1"/>
    </xf>
    <xf numFmtId="0" fontId="2" fillId="0" borderId="5" xfId="2" applyBorder="1" applyAlignment="1">
      <alignment wrapText="1"/>
    </xf>
    <xf numFmtId="0" fontId="2" fillId="0" borderId="5" xfId="2" applyBorder="1" applyAlignment="1">
      <alignment horizontal="center"/>
    </xf>
    <xf numFmtId="4" fontId="2" fillId="0" borderId="5" xfId="2" applyNumberFormat="1" applyBorder="1"/>
    <xf numFmtId="0" fontId="24" fillId="0" borderId="0" xfId="2" applyFont="1" applyAlignment="1">
      <alignment wrapText="1"/>
    </xf>
    <xf numFmtId="0" fontId="24" fillId="0" borderId="0" xfId="2" applyFont="1" applyAlignment="1">
      <alignment horizontal="center"/>
    </xf>
    <xf numFmtId="4" fontId="24" fillId="0" borderId="0" xfId="2" applyNumberFormat="1" applyFont="1"/>
    <xf numFmtId="1" fontId="2" fillId="0" borderId="0" xfId="2" applyNumberFormat="1" applyAlignment="1">
      <alignment horizontal="center"/>
    </xf>
    <xf numFmtId="0" fontId="24" fillId="0" borderId="6" xfId="2" applyFont="1" applyBorder="1" applyAlignment="1">
      <alignment wrapText="1"/>
    </xf>
    <xf numFmtId="0" fontId="24" fillId="0" borderId="6" xfId="2" applyFont="1" applyBorder="1" applyAlignment="1">
      <alignment horizontal="center"/>
    </xf>
    <xf numFmtId="4" fontId="24" fillId="0" borderId="6" xfId="2" applyNumberFormat="1" applyFont="1" applyBorder="1"/>
    <xf numFmtId="4" fontId="24" fillId="0" borderId="6" xfId="2" applyNumberFormat="1" applyFont="1" applyBorder="1" applyAlignment="1">
      <alignment horizontal="right"/>
    </xf>
    <xf numFmtId="4" fontId="6" fillId="0" borderId="7" xfId="0" applyFont="1" applyBorder="1">
      <alignment vertical="top" wrapText="1"/>
    </xf>
    <xf numFmtId="4" fontId="4" fillId="0" borderId="7" xfId="0" applyFont="1" applyBorder="1">
      <alignment vertical="top" wrapText="1"/>
    </xf>
    <xf numFmtId="164" fontId="6" fillId="0" borderId="7" xfId="0" applyNumberFormat="1" applyFont="1" applyBorder="1">
      <alignment vertical="top" wrapText="1"/>
    </xf>
    <xf numFmtId="4" fontId="6" fillId="0" borderId="7" xfId="0" applyFont="1" applyBorder="1">
      <alignment vertical="top" wrapText="1"/>
    </xf>
    <xf numFmtId="4" fontId="5" fillId="0" borderId="0" xfId="0" applyFont="1" applyAlignment="1">
      <alignment horizontal="left" vertical="top" wrapText="1"/>
    </xf>
    <xf numFmtId="4" fontId="6" fillId="4" borderId="4" xfId="0" applyFont="1" applyFill="1" applyBorder="1">
      <alignment vertical="top" wrapText="1"/>
    </xf>
    <xf numFmtId="4" fontId="6" fillId="4" borderId="0" xfId="0" applyFont="1" applyFill="1">
      <alignment vertical="top" wrapText="1"/>
    </xf>
    <xf numFmtId="4" fontId="6" fillId="0" borderId="0" xfId="0" applyFont="1">
      <alignment vertical="top" wrapText="1"/>
    </xf>
    <xf numFmtId="4" fontId="18" fillId="0" borderId="0" xfId="0" applyFont="1" applyAlignment="1">
      <alignment horizontal="left" vertical="top" wrapText="1"/>
    </xf>
    <xf numFmtId="4" fontId="6" fillId="4" borderId="3" xfId="0" applyFont="1" applyFill="1" applyBorder="1">
      <alignment vertical="top" wrapText="1"/>
    </xf>
    <xf numFmtId="4" fontId="18" fillId="0" borderId="0" xfId="1" applyFont="1" applyAlignment="1">
      <alignment horizontal="left" vertical="top" wrapText="1"/>
    </xf>
    <xf numFmtId="4" fontId="20" fillId="0" borderId="0" xfId="0" applyFont="1" applyAlignment="1">
      <alignment horizontal="left" vertical="top" wrapText="1"/>
    </xf>
    <xf numFmtId="4" fontId="22" fillId="0" borderId="0" xfId="0" applyFont="1" applyAlignment="1">
      <alignment horizontal="left" vertical="top" wrapText="1"/>
    </xf>
    <xf numFmtId="4" fontId="21" fillId="0" borderId="0" xfId="0" applyFont="1">
      <alignment vertical="top" wrapText="1"/>
    </xf>
    <xf numFmtId="4" fontId="6" fillId="0" borderId="0" xfId="0" applyFont="1" applyAlignment="1">
      <alignment horizontal="left" vertical="top" wrapText="1"/>
    </xf>
    <xf numFmtId="4" fontId="18" fillId="0" borderId="0" xfId="0" applyFont="1">
      <alignment vertical="top" wrapText="1"/>
    </xf>
    <xf numFmtId="4" fontId="21" fillId="0" borderId="0" xfId="0" applyFont="1" applyAlignment="1">
      <alignment horizontal="left" vertical="top" wrapText="1"/>
    </xf>
    <xf numFmtId="4" fontId="23" fillId="0" borderId="0" xfId="0" applyFont="1" applyAlignment="1">
      <alignment horizontal="left" vertical="top" wrapText="1"/>
    </xf>
    <xf numFmtId="0" fontId="1" fillId="0" borderId="0" xfId="2" applyFont="1" applyAlignment="1">
      <alignment horizontal="center" vertical="center"/>
    </xf>
    <xf numFmtId="0" fontId="1" fillId="0" borderId="0" xfId="2" applyFont="1" applyAlignment="1">
      <alignment horizontal="center"/>
    </xf>
  </cellXfs>
  <cellStyles count="3">
    <cellStyle name="Excel Built-in Normal" xfId="1" xr:uid="{00000000-0005-0000-0000-000000000000}"/>
    <cellStyle name="Navadno" xfId="0" builtinId="0"/>
    <cellStyle name="Navadno 2" xfId="2" xr:uid="{C558DD2D-B8E6-4183-9E85-4E26938ABB8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V28"/>
  <sheetViews>
    <sheetView showZeros="0" tabSelected="1" view="pageBreakPreview" zoomScaleNormal="100" zoomScaleSheetLayoutView="100" zoomScalePageLayoutView="85" workbookViewId="0">
      <selection activeCell="K23" sqref="K23"/>
    </sheetView>
  </sheetViews>
  <sheetFormatPr defaultColWidth="8.85546875" defaultRowHeight="12.75" x14ac:dyDescent="0.2"/>
  <cols>
    <col min="1" max="1" width="3" style="1" customWidth="1"/>
    <col min="2" max="2" width="4.5703125" style="1" customWidth="1"/>
    <col min="3" max="3" width="38" style="1" customWidth="1"/>
    <col min="4" max="4" width="9" style="1" customWidth="1"/>
    <col min="5" max="5" width="12.140625" style="1" customWidth="1"/>
    <col min="6" max="6" width="18.5703125" style="2" customWidth="1"/>
    <col min="7" max="8" width="9" style="1" customWidth="1"/>
    <col min="9" max="16384" width="8.85546875" style="1"/>
  </cols>
  <sheetData>
    <row r="2" spans="1:256" x14ac:dyDescent="0.2">
      <c r="C2" s="1" t="s">
        <v>0</v>
      </c>
    </row>
    <row r="3" spans="1:256" ht="15" x14ac:dyDescent="0.2">
      <c r="C3" s="135" t="s">
        <v>84</v>
      </c>
      <c r="D3" s="135"/>
      <c r="E3" s="135"/>
      <c r="F3" s="135"/>
    </row>
    <row r="4" spans="1:256" ht="15" x14ac:dyDescent="0.2">
      <c r="C4" s="135" t="s">
        <v>85</v>
      </c>
      <c r="D4" s="135"/>
      <c r="E4" s="135"/>
      <c r="F4" s="135"/>
    </row>
    <row r="5" spans="1:256" ht="15" x14ac:dyDescent="0.2">
      <c r="C5" s="135"/>
      <c r="D5" s="135"/>
      <c r="E5" s="135"/>
      <c r="F5" s="135"/>
    </row>
    <row r="6" spans="1:256" ht="15" x14ac:dyDescent="0.2">
      <c r="C6" s="71"/>
      <c r="D6" s="71"/>
      <c r="E6" s="71"/>
      <c r="F6" s="71"/>
    </row>
    <row r="7" spans="1:256" x14ac:dyDescent="0.2">
      <c r="C7" s="1" t="s">
        <v>2</v>
      </c>
    </row>
    <row r="8" spans="1:256" ht="15" customHeight="1" x14ac:dyDescent="0.2">
      <c r="C8" s="135" t="s">
        <v>118</v>
      </c>
      <c r="D8" s="135"/>
      <c r="E8" s="135"/>
      <c r="F8" s="135"/>
    </row>
    <row r="9" spans="1:256" ht="15" x14ac:dyDescent="0.2">
      <c r="C9" s="135" t="s">
        <v>73</v>
      </c>
      <c r="D9" s="135"/>
      <c r="E9" s="135"/>
      <c r="F9" s="135"/>
    </row>
    <row r="13" spans="1:256" ht="15" x14ac:dyDescent="0.2">
      <c r="C13" s="3" t="s">
        <v>3</v>
      </c>
    </row>
    <row r="15" spans="1:256" s="75" customFormat="1" x14ac:dyDescent="0.2">
      <c r="A15" s="106" t="s">
        <v>4</v>
      </c>
      <c r="B15" s="107"/>
      <c r="C15" s="136" t="s">
        <v>5</v>
      </c>
      <c r="D15" s="136"/>
      <c r="E15" s="106"/>
      <c r="F15" s="108"/>
      <c r="IU15" s="76"/>
      <c r="IV15" s="76"/>
    </row>
    <row r="16" spans="1:256" x14ac:dyDescent="0.2">
      <c r="B16" s="1" t="s">
        <v>6</v>
      </c>
      <c r="C16" s="1" t="s">
        <v>77</v>
      </c>
      <c r="F16" s="2">
        <f>'A_I_pripravljalna  '!G22</f>
        <v>0</v>
      </c>
    </row>
    <row r="17" spans="1:256" x14ac:dyDescent="0.2">
      <c r="B17" s="1" t="s">
        <v>7</v>
      </c>
      <c r="C17" s="1" t="s">
        <v>56</v>
      </c>
      <c r="F17" s="2">
        <f>A_II_zemeljska!G38</f>
        <v>0</v>
      </c>
    </row>
    <row r="18" spans="1:256" x14ac:dyDescent="0.2">
      <c r="B18" s="1" t="s">
        <v>8</v>
      </c>
      <c r="C18" s="1" t="s">
        <v>9</v>
      </c>
      <c r="F18" s="2">
        <f>A_III_betonska!G30</f>
        <v>0</v>
      </c>
    </row>
    <row r="19" spans="1:256" x14ac:dyDescent="0.2">
      <c r="B19" s="1" t="s">
        <v>10</v>
      </c>
      <c r="C19" s="1" t="s">
        <v>11</v>
      </c>
      <c r="F19" s="2">
        <f>A_IV_tesarska!G21</f>
        <v>0</v>
      </c>
    </row>
    <row r="20" spans="1:256" x14ac:dyDescent="0.2">
      <c r="B20" s="1" t="s">
        <v>12</v>
      </c>
      <c r="C20" s="1" t="s">
        <v>99</v>
      </c>
      <c r="F20" s="2">
        <f>A_V_finalizacija!G22</f>
        <v>0</v>
      </c>
    </row>
    <row r="21" spans="1:256" x14ac:dyDescent="0.2">
      <c r="B21" s="1" t="s">
        <v>13</v>
      </c>
      <c r="C21" s="1" t="s">
        <v>110</v>
      </c>
      <c r="F21" s="2">
        <f>'A_VI_dokumentacija, nadzor'!G12</f>
        <v>0</v>
      </c>
    </row>
    <row r="22" spans="1:256" x14ac:dyDescent="0.2">
      <c r="B22" s="1" t="s">
        <v>170</v>
      </c>
      <c r="C22" s="1" t="s">
        <v>173</v>
      </c>
      <c r="F22" s="2">
        <f>'A_VII EI gradbena'!F14</f>
        <v>0</v>
      </c>
    </row>
    <row r="23" spans="1:256" x14ac:dyDescent="0.2">
      <c r="B23" s="1" t="s">
        <v>171</v>
      </c>
      <c r="C23" s="1" t="s">
        <v>174</v>
      </c>
      <c r="F23" s="2">
        <f>'A_VIII EI elektro'!F17</f>
        <v>0</v>
      </c>
    </row>
    <row r="24" spans="1:256" s="75" customFormat="1" x14ac:dyDescent="0.2">
      <c r="A24" s="131"/>
      <c r="B24" s="132"/>
      <c r="C24" s="134" t="s">
        <v>55</v>
      </c>
      <c r="D24" s="134"/>
      <c r="E24" s="134"/>
      <c r="F24" s="133">
        <f>ROUND(SUM(F16:F23),2)</f>
        <v>0</v>
      </c>
      <c r="IU24" s="76"/>
      <c r="IV24" s="76"/>
    </row>
    <row r="25" spans="1:256" x14ac:dyDescent="0.2">
      <c r="C25" s="1" t="s">
        <v>86</v>
      </c>
      <c r="F25" s="2">
        <f>ROUND((F24*0.22),2)</f>
        <v>0</v>
      </c>
    </row>
    <row r="26" spans="1:256" x14ac:dyDescent="0.2">
      <c r="A26" s="75"/>
      <c r="B26" s="75"/>
      <c r="C26" s="75" t="s">
        <v>87</v>
      </c>
      <c r="D26" s="75"/>
      <c r="E26" s="75"/>
      <c r="F26" s="77">
        <f>ROUND(SUM(F24:F25),2)</f>
        <v>0</v>
      </c>
    </row>
    <row r="27" spans="1:256" ht="13.5" thickBot="1" x14ac:dyDescent="0.25">
      <c r="A27" s="6"/>
      <c r="B27" s="6"/>
      <c r="C27" s="6"/>
      <c r="D27" s="6"/>
      <c r="E27" s="6"/>
      <c r="F27" s="7"/>
    </row>
    <row r="28" spans="1:256" ht="13.5" thickTop="1" x14ac:dyDescent="0.2"/>
  </sheetData>
  <sheetProtection selectLockedCells="1" selectUnlockedCells="1"/>
  <mergeCells count="7">
    <mergeCell ref="C24:E24"/>
    <mergeCell ref="C5:F5"/>
    <mergeCell ref="C3:F3"/>
    <mergeCell ref="C8:F8"/>
    <mergeCell ref="C15:D15"/>
    <mergeCell ref="C9:F9"/>
    <mergeCell ref="C4:F4"/>
  </mergeCells>
  <pageMargins left="0.98425196850393704" right="0.39370078740157483" top="0.59055118110236227" bottom="0.59055118110236227" header="0.19685039370078741" footer="0.19685039370078741"/>
  <pageSetup paperSize="9" firstPageNumber="0" orientation="portrait" horizontalDpi="300" verticalDpi="300" r:id="rId1"/>
  <headerFooter>
    <oddFooter xml:space="preserve">&amp;L&amp;"Bahnschrift Light,Običajno"&amp;8&amp;F&amp;C&amp;"Bahnschrift Light,Običajno"&amp;8&amp;A&amp;R&amp;"Bahnschrift Light,Običajno"&amp;8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56303-9068-46ED-9C6A-A528F4553A6C}">
  <sheetPr>
    <tabColor rgb="FF00B0F0"/>
  </sheetPr>
  <dimension ref="A1:F19"/>
  <sheetViews>
    <sheetView view="pageBreakPreview" zoomScaleNormal="100" zoomScaleSheetLayoutView="100" workbookViewId="0">
      <selection activeCell="H10" sqref="H10"/>
    </sheetView>
  </sheetViews>
  <sheetFormatPr defaultRowHeight="15" x14ac:dyDescent="0.25"/>
  <cols>
    <col min="1" max="1" width="9.140625" style="117"/>
    <col min="2" max="2" width="67.140625" style="117" customWidth="1"/>
    <col min="3" max="4" width="9.140625" style="117"/>
    <col min="5" max="5" width="12.28515625" style="117" customWidth="1"/>
    <col min="6" max="6" width="11.5703125" style="117" customWidth="1"/>
    <col min="7" max="7" width="12" style="117" bestFit="1" customWidth="1"/>
    <col min="8" max="16384" width="9.140625" style="117"/>
  </cols>
  <sheetData>
    <row r="1" spans="1:6" x14ac:dyDescent="0.25">
      <c r="A1" s="150" t="s">
        <v>175</v>
      </c>
      <c r="B1" s="114" t="s">
        <v>177</v>
      </c>
    </row>
    <row r="3" spans="1:6" x14ac:dyDescent="0.25">
      <c r="A3" s="113" t="s">
        <v>149</v>
      </c>
      <c r="B3" s="118" t="s">
        <v>150</v>
      </c>
      <c r="C3" s="115" t="s">
        <v>151</v>
      </c>
      <c r="D3" s="115" t="s">
        <v>152</v>
      </c>
      <c r="E3" s="116" t="s">
        <v>153</v>
      </c>
      <c r="F3" s="116" t="s">
        <v>154</v>
      </c>
    </row>
    <row r="4" spans="1:6" ht="30" x14ac:dyDescent="0.25">
      <c r="A4" s="113" t="s">
        <v>22</v>
      </c>
      <c r="B4" s="119" t="s">
        <v>155</v>
      </c>
      <c r="C4" s="115" t="s">
        <v>111</v>
      </c>
      <c r="D4" s="126">
        <v>1</v>
      </c>
      <c r="E4" s="126"/>
      <c r="F4" s="116">
        <f>D4*E4</f>
        <v>0</v>
      </c>
    </row>
    <row r="5" spans="1:6" x14ac:dyDescent="0.25">
      <c r="A5" s="113" t="s">
        <v>24</v>
      </c>
      <c r="B5" s="119" t="s">
        <v>156</v>
      </c>
      <c r="C5" s="115" t="s">
        <v>111</v>
      </c>
      <c r="D5" s="126">
        <v>2</v>
      </c>
      <c r="E5" s="126"/>
      <c r="F5" s="116">
        <f t="shared" ref="F5:F15" si="0">D5*E5</f>
        <v>0</v>
      </c>
    </row>
    <row r="6" spans="1:6" ht="60" x14ac:dyDescent="0.25">
      <c r="A6" s="113" t="s">
        <v>25</v>
      </c>
      <c r="B6" s="119" t="s">
        <v>157</v>
      </c>
      <c r="C6" s="115" t="s">
        <v>111</v>
      </c>
      <c r="D6" s="126">
        <v>4</v>
      </c>
      <c r="E6" s="126"/>
      <c r="F6" s="116">
        <f t="shared" si="0"/>
        <v>0</v>
      </c>
    </row>
    <row r="7" spans="1:6" ht="46.5" customHeight="1" x14ac:dyDescent="0.25">
      <c r="A7" s="113" t="s">
        <v>26</v>
      </c>
      <c r="B7" s="119" t="s">
        <v>158</v>
      </c>
      <c r="C7" s="115" t="s">
        <v>139</v>
      </c>
      <c r="D7" s="126">
        <v>164</v>
      </c>
      <c r="E7" s="126"/>
      <c r="F7" s="116">
        <f t="shared" si="0"/>
        <v>0</v>
      </c>
    </row>
    <row r="8" spans="1:6" x14ac:dyDescent="0.25">
      <c r="A8" s="149" t="s">
        <v>28</v>
      </c>
      <c r="B8" s="119" t="s">
        <v>159</v>
      </c>
      <c r="C8" s="115" t="s">
        <v>139</v>
      </c>
      <c r="D8" s="126">
        <v>27</v>
      </c>
      <c r="E8" s="126"/>
      <c r="F8" s="116">
        <f t="shared" si="0"/>
        <v>0</v>
      </c>
    </row>
    <row r="9" spans="1:6" ht="30" x14ac:dyDescent="0.25">
      <c r="A9" s="149" t="s">
        <v>29</v>
      </c>
      <c r="B9" s="119" t="s">
        <v>160</v>
      </c>
      <c r="C9" s="115" t="s">
        <v>111</v>
      </c>
      <c r="D9" s="126">
        <v>2</v>
      </c>
      <c r="E9" s="126"/>
      <c r="F9" s="116">
        <f t="shared" si="0"/>
        <v>0</v>
      </c>
    </row>
    <row r="10" spans="1:6" ht="105" x14ac:dyDescent="0.25">
      <c r="A10" s="149" t="s">
        <v>31</v>
      </c>
      <c r="B10" s="118" t="s">
        <v>161</v>
      </c>
      <c r="C10" s="115" t="s">
        <v>111</v>
      </c>
      <c r="D10" s="126">
        <v>1</v>
      </c>
      <c r="E10" s="126"/>
      <c r="F10" s="116">
        <f t="shared" si="0"/>
        <v>0</v>
      </c>
    </row>
    <row r="11" spans="1:6" ht="30" x14ac:dyDescent="0.25">
      <c r="A11" s="149" t="s">
        <v>32</v>
      </c>
      <c r="B11" s="119" t="s">
        <v>162</v>
      </c>
      <c r="C11" s="115" t="s">
        <v>111</v>
      </c>
      <c r="D11" s="126">
        <v>2</v>
      </c>
      <c r="E11" s="126"/>
      <c r="F11" s="116">
        <f t="shared" si="0"/>
        <v>0</v>
      </c>
    </row>
    <row r="12" spans="1:6" x14ac:dyDescent="0.25">
      <c r="A12" s="149" t="s">
        <v>33</v>
      </c>
      <c r="B12" s="119" t="s">
        <v>163</v>
      </c>
      <c r="C12" s="115" t="s">
        <v>111</v>
      </c>
      <c r="D12" s="126">
        <v>1</v>
      </c>
      <c r="E12" s="126"/>
      <c r="F12" s="116">
        <f t="shared" si="0"/>
        <v>0</v>
      </c>
    </row>
    <row r="13" spans="1:6" x14ac:dyDescent="0.25">
      <c r="A13" s="149" t="s">
        <v>147</v>
      </c>
      <c r="B13" s="117" t="s">
        <v>165</v>
      </c>
      <c r="C13" s="115" t="s">
        <v>137</v>
      </c>
      <c r="D13" s="126">
        <v>1</v>
      </c>
      <c r="E13" s="126"/>
      <c r="F13" s="116">
        <f t="shared" si="0"/>
        <v>0</v>
      </c>
    </row>
    <row r="14" spans="1:6" x14ac:dyDescent="0.25">
      <c r="A14" s="149" t="s">
        <v>164</v>
      </c>
      <c r="B14" s="119" t="s">
        <v>172</v>
      </c>
      <c r="C14" s="115" t="s">
        <v>137</v>
      </c>
      <c r="D14" s="126">
        <v>1</v>
      </c>
      <c r="E14" s="126"/>
      <c r="F14" s="116">
        <f t="shared" si="0"/>
        <v>0</v>
      </c>
    </row>
    <row r="15" spans="1:6" ht="33" customHeight="1" x14ac:dyDescent="0.25">
      <c r="A15" s="149" t="s">
        <v>166</v>
      </c>
      <c r="B15" s="119" t="s">
        <v>168</v>
      </c>
      <c r="C15" s="115" t="s">
        <v>167</v>
      </c>
      <c r="D15" s="126">
        <v>8</v>
      </c>
      <c r="E15" s="126"/>
      <c r="F15" s="116">
        <f t="shared" si="0"/>
        <v>0</v>
      </c>
    </row>
    <row r="16" spans="1:6" x14ac:dyDescent="0.25">
      <c r="A16" s="113"/>
      <c r="B16" s="118"/>
      <c r="C16" s="115"/>
      <c r="D16" s="115"/>
      <c r="E16" s="116"/>
      <c r="F16" s="116"/>
    </row>
    <row r="17" spans="1:6" ht="15.75" thickBot="1" x14ac:dyDescent="0.3">
      <c r="A17" s="113"/>
      <c r="B17" s="127" t="s">
        <v>169</v>
      </c>
      <c r="C17" s="128"/>
      <c r="D17" s="128"/>
      <c r="E17" s="129"/>
      <c r="F17" s="130">
        <f>SUM(F4:F15)</f>
        <v>0</v>
      </c>
    </row>
    <row r="18" spans="1:6" ht="15.75" thickTop="1" x14ac:dyDescent="0.25">
      <c r="A18" s="113"/>
      <c r="B18" s="118"/>
      <c r="C18" s="115"/>
      <c r="D18" s="115"/>
      <c r="E18" s="116"/>
      <c r="F18" s="116"/>
    </row>
    <row r="19" spans="1:6" x14ac:dyDescent="0.25">
      <c r="A19" s="113"/>
      <c r="B19" s="118"/>
      <c r="C19" s="115"/>
      <c r="D19" s="115"/>
      <c r="E19" s="116"/>
      <c r="F19" s="116"/>
    </row>
  </sheetData>
  <pageMargins left="0.70866141732283472" right="0.70866141732283472" top="0.74803149606299213" bottom="0.74803149606299213" header="0.31496062992125984" footer="0.31496062992125984"/>
  <pageSetup paperSize="9" scale="7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showZeros="0" view="pageBreakPreview" zoomScale="120" zoomScaleNormal="100" zoomScaleSheetLayoutView="120" workbookViewId="0">
      <selection activeCell="C5" sqref="C5"/>
    </sheetView>
  </sheetViews>
  <sheetFormatPr defaultColWidth="8.85546875" defaultRowHeight="11.25" x14ac:dyDescent="0.2"/>
  <cols>
    <col min="1" max="1" width="3" style="109" customWidth="1"/>
    <col min="2" max="2" width="4.5703125" style="109" customWidth="1"/>
    <col min="3" max="3" width="81.85546875" style="109" customWidth="1"/>
    <col min="4" max="5" width="9" style="109" customWidth="1"/>
    <col min="6" max="7" width="12" style="109" customWidth="1"/>
    <col min="8" max="16384" width="8.85546875" style="109"/>
  </cols>
  <sheetData>
    <row r="1" spans="1:3" s="76" customFormat="1" ht="12.75" x14ac:dyDescent="0.2">
      <c r="A1" s="75"/>
      <c r="B1" s="75"/>
      <c r="C1" s="75" t="s">
        <v>15</v>
      </c>
    </row>
    <row r="3" spans="1:3" ht="75" customHeight="1" x14ac:dyDescent="0.2">
      <c r="C3" s="109" t="s">
        <v>119</v>
      </c>
    </row>
    <row r="4" spans="1:3" ht="27.75" customHeight="1" x14ac:dyDescent="0.2">
      <c r="B4" s="109" t="s">
        <v>1</v>
      </c>
      <c r="C4" s="109" t="s">
        <v>120</v>
      </c>
    </row>
    <row r="5" spans="1:3" ht="95.25" customHeight="1" x14ac:dyDescent="0.2">
      <c r="B5" s="109" t="s">
        <v>1</v>
      </c>
      <c r="C5" s="109" t="s">
        <v>121</v>
      </c>
    </row>
    <row r="6" spans="1:3" ht="48" customHeight="1" x14ac:dyDescent="0.2">
      <c r="B6" s="109" t="s">
        <v>1</v>
      </c>
      <c r="C6" s="109" t="s">
        <v>122</v>
      </c>
    </row>
    <row r="7" spans="1:3" ht="38.25" customHeight="1" x14ac:dyDescent="0.2">
      <c r="B7" s="109" t="s">
        <v>1</v>
      </c>
      <c r="C7" s="109" t="s">
        <v>123</v>
      </c>
    </row>
    <row r="8" spans="1:3" ht="70.5" customHeight="1" x14ac:dyDescent="0.2">
      <c r="B8" s="109" t="s">
        <v>1</v>
      </c>
      <c r="C8" s="109" t="s">
        <v>124</v>
      </c>
    </row>
    <row r="9" spans="1:3" ht="61.5" customHeight="1" x14ac:dyDescent="0.2">
      <c r="B9" s="109" t="s">
        <v>1</v>
      </c>
      <c r="C9" s="109" t="s">
        <v>125</v>
      </c>
    </row>
    <row r="10" spans="1:3" ht="72" customHeight="1" x14ac:dyDescent="0.2">
      <c r="B10" s="109" t="s">
        <v>16</v>
      </c>
      <c r="C10" s="109" t="s">
        <v>17</v>
      </c>
    </row>
    <row r="11" spans="1:3" ht="60.75" customHeight="1" x14ac:dyDescent="0.2">
      <c r="B11" s="109" t="s">
        <v>1</v>
      </c>
      <c r="C11" s="109" t="s">
        <v>48</v>
      </c>
    </row>
    <row r="12" spans="1:3" ht="27.75" customHeight="1" x14ac:dyDescent="0.2">
      <c r="B12" s="109" t="s">
        <v>1</v>
      </c>
      <c r="C12" s="110" t="s">
        <v>126</v>
      </c>
    </row>
    <row r="13" spans="1:3" ht="30" customHeight="1" x14ac:dyDescent="0.2">
      <c r="B13" s="109" t="s">
        <v>1</v>
      </c>
      <c r="C13" s="109" t="s">
        <v>127</v>
      </c>
    </row>
    <row r="14" spans="1:3" ht="48.75" customHeight="1" x14ac:dyDescent="0.2">
      <c r="B14" s="109" t="s">
        <v>1</v>
      </c>
      <c r="C14" s="109" t="s">
        <v>128</v>
      </c>
    </row>
    <row r="15" spans="1:3" ht="17.25" customHeight="1" x14ac:dyDescent="0.2">
      <c r="B15" s="109" t="s">
        <v>1</v>
      </c>
      <c r="C15" s="109" t="s">
        <v>18</v>
      </c>
    </row>
  </sheetData>
  <sheetProtection selectLockedCells="1" selectUnlockedCells="1"/>
  <pageMargins left="0.98425196850393704" right="0.39370078740157483" top="0.59055118110236227" bottom="0.59055118110236227" header="0.19685039370078741" footer="0.19685039370078741"/>
  <pageSetup paperSize="9" firstPageNumber="0" orientation="portrait" horizontalDpi="300" verticalDpi="300" r:id="rId1"/>
  <headerFooter>
    <oddHeader>&amp;L&amp;"Bahnschrift Light,Običajno"&amp;8POINTS, Klavdia Starešinič s.p.&amp;R&amp;"Bahnschrift Light,Običajno"&amp;8Prepovedano nepooblaščeno razmnoževanje, popis je avtorsko delo in pripada podjetju !!!!</oddHeader>
    <oddFooter>&amp;L&amp;"Bahnschrift Light,Običajno"&amp;8&amp;F&amp;C&amp;"Bahnschrift Light,Običajno"&amp;8
&amp;A&amp;R&amp;"Bahnschrift Light,Običajno"&amp;8&amp;P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34"/>
  <sheetViews>
    <sheetView showZeros="0" view="pageBreakPreview" zoomScale="115" zoomScaleNormal="100" zoomScaleSheetLayoutView="115" workbookViewId="0">
      <selection activeCell="C19" sqref="C19"/>
    </sheetView>
  </sheetViews>
  <sheetFormatPr defaultColWidth="8.85546875" defaultRowHeight="12.75" x14ac:dyDescent="0.2"/>
  <cols>
    <col min="1" max="1" width="3" style="1" customWidth="1"/>
    <col min="2" max="2" width="4.5703125" style="22" customWidth="1"/>
    <col min="3" max="3" width="37.5703125" style="1" customWidth="1"/>
    <col min="4" max="4" width="9" style="17" customWidth="1"/>
    <col min="5" max="5" width="9" style="23" customWidth="1"/>
    <col min="6" max="6" width="12" style="25" customWidth="1"/>
    <col min="7" max="7" width="12" style="24" customWidth="1"/>
    <col min="8" max="16384" width="8.85546875" style="1"/>
  </cols>
  <sheetData>
    <row r="1" spans="1:256" s="78" customFormat="1" ht="12.75" customHeight="1" x14ac:dyDescent="0.2">
      <c r="A1" s="78" t="s">
        <v>4</v>
      </c>
      <c r="B1" s="79"/>
      <c r="C1" s="137" t="s">
        <v>5</v>
      </c>
      <c r="D1" s="137"/>
      <c r="E1" s="80"/>
      <c r="F1" s="81"/>
      <c r="G1" s="82"/>
      <c r="IS1" s="83"/>
      <c r="IT1" s="83"/>
      <c r="IU1" s="83"/>
      <c r="IV1" s="83"/>
    </row>
    <row r="2" spans="1:256" s="9" customFormat="1" x14ac:dyDescent="0.2">
      <c r="B2" s="10"/>
      <c r="D2" s="11"/>
      <c r="E2" s="12"/>
      <c r="F2" s="13"/>
      <c r="G2" s="14"/>
      <c r="IS2" s="15"/>
      <c r="IT2" s="15"/>
      <c r="IU2" s="15"/>
      <c r="IV2" s="15"/>
    </row>
    <row r="3" spans="1:256" s="73" customFormat="1" x14ac:dyDescent="0.2">
      <c r="B3" s="84" t="s">
        <v>6</v>
      </c>
      <c r="C3" s="73" t="s">
        <v>77</v>
      </c>
      <c r="D3" s="85"/>
      <c r="E3" s="86"/>
      <c r="F3" s="87"/>
      <c r="G3" s="88"/>
      <c r="IS3" s="74"/>
      <c r="IT3" s="74"/>
      <c r="IU3" s="74"/>
      <c r="IV3" s="74"/>
    </row>
    <row r="4" spans="1:256" s="4" customFormat="1" x14ac:dyDescent="0.2">
      <c r="B4" s="16"/>
      <c r="C4" s="8"/>
      <c r="D4" s="17"/>
      <c r="E4" s="18"/>
      <c r="F4" s="19"/>
      <c r="G4" s="20"/>
      <c r="IS4" s="1"/>
      <c r="IT4" s="1"/>
      <c r="IU4" s="1"/>
      <c r="IV4" s="1"/>
    </row>
    <row r="5" spans="1:256" s="4" customFormat="1" x14ac:dyDescent="0.2">
      <c r="B5" s="16"/>
      <c r="C5" s="138" t="s">
        <v>78</v>
      </c>
      <c r="D5" s="138"/>
      <c r="E5" s="138"/>
      <c r="F5" s="138"/>
      <c r="G5" s="138"/>
      <c r="IS5" s="1"/>
      <c r="IT5" s="1"/>
      <c r="IU5" s="1"/>
      <c r="IV5" s="1"/>
    </row>
    <row r="6" spans="1:256" s="109" customFormat="1" ht="24.75" customHeight="1" x14ac:dyDescent="0.2">
      <c r="B6" s="111" t="s">
        <v>1</v>
      </c>
      <c r="C6" s="139" t="s">
        <v>49</v>
      </c>
      <c r="D6" s="139"/>
      <c r="E6" s="139"/>
      <c r="F6" s="139"/>
      <c r="G6" s="139"/>
    </row>
    <row r="7" spans="1:256" s="109" customFormat="1" ht="11.25" x14ac:dyDescent="0.2">
      <c r="B7" s="111" t="s">
        <v>1</v>
      </c>
      <c r="C7" s="141" t="s">
        <v>50</v>
      </c>
      <c r="D7" s="141"/>
      <c r="E7" s="141"/>
      <c r="F7" s="141"/>
      <c r="G7" s="141"/>
    </row>
    <row r="8" spans="1:256" s="109" customFormat="1" ht="11.25" x14ac:dyDescent="0.2">
      <c r="B8" s="111" t="s">
        <v>1</v>
      </c>
      <c r="C8" s="141" t="s">
        <v>51</v>
      </c>
      <c r="D8" s="141"/>
      <c r="E8" s="141"/>
      <c r="F8" s="141"/>
      <c r="G8" s="141"/>
    </row>
    <row r="9" spans="1:256" s="110" customFormat="1" ht="24.75" customHeight="1" x14ac:dyDescent="0.2">
      <c r="B9" s="112" t="s">
        <v>1</v>
      </c>
      <c r="C9" s="142" t="s">
        <v>88</v>
      </c>
      <c r="D9" s="142"/>
      <c r="E9" s="142"/>
      <c r="F9" s="142"/>
      <c r="G9" s="142"/>
      <c r="IS9" s="109"/>
      <c r="IT9" s="109"/>
      <c r="IU9" s="109"/>
      <c r="IV9" s="109"/>
    </row>
    <row r="10" spans="1:256" s="110" customFormat="1" ht="11.25" x14ac:dyDescent="0.2">
      <c r="B10" s="112" t="s">
        <v>1</v>
      </c>
      <c r="C10" s="142" t="s">
        <v>52</v>
      </c>
      <c r="D10" s="142"/>
      <c r="E10" s="142"/>
      <c r="F10" s="142"/>
      <c r="G10" s="142"/>
      <c r="IS10" s="109"/>
      <c r="IT10" s="109"/>
      <c r="IU10" s="109"/>
      <c r="IV10" s="109"/>
    </row>
    <row r="11" spans="1:256" s="4" customFormat="1" x14ac:dyDescent="0.2">
      <c r="B11" s="16"/>
      <c r="C11" s="8"/>
      <c r="D11" s="17"/>
      <c r="E11" s="18"/>
      <c r="F11" s="19"/>
      <c r="G11" s="20"/>
      <c r="IS11" s="1"/>
      <c r="IT11" s="1"/>
      <c r="IU11" s="1"/>
      <c r="IV11" s="1"/>
    </row>
    <row r="12" spans="1:256" ht="25.5" x14ac:dyDescent="0.2">
      <c r="A12" s="1" t="s">
        <v>14</v>
      </c>
      <c r="E12" s="23" t="s">
        <v>19</v>
      </c>
      <c r="F12" s="25" t="s">
        <v>47</v>
      </c>
      <c r="G12" s="24" t="s">
        <v>21</v>
      </c>
    </row>
    <row r="15" spans="1:256" ht="120" customHeight="1" x14ac:dyDescent="0.2">
      <c r="B15" s="22" t="s">
        <v>22</v>
      </c>
      <c r="C15" s="4" t="s">
        <v>89</v>
      </c>
      <c r="D15" s="27" t="s">
        <v>23</v>
      </c>
      <c r="E15" s="28">
        <v>1</v>
      </c>
      <c r="F15" s="29"/>
      <c r="G15" s="30">
        <f>E15*F15</f>
        <v>0</v>
      </c>
    </row>
    <row r="16" spans="1:256" x14ac:dyDescent="0.2">
      <c r="E16" s="31"/>
    </row>
    <row r="17" spans="1:7" ht="107.25" customHeight="1" x14ac:dyDescent="0.2">
      <c r="B17" s="69" t="s">
        <v>24</v>
      </c>
      <c r="C17" s="26" t="s">
        <v>90</v>
      </c>
      <c r="D17" s="27" t="s">
        <v>46</v>
      </c>
      <c r="E17" s="28">
        <v>7</v>
      </c>
      <c r="F17" s="29"/>
      <c r="G17" s="30">
        <f t="shared" ref="G17" si="0">E17*F17</f>
        <v>0</v>
      </c>
    </row>
    <row r="18" spans="1:7" x14ac:dyDescent="0.2">
      <c r="E18" s="31"/>
    </row>
    <row r="19" spans="1:7" ht="93" customHeight="1" x14ac:dyDescent="0.2">
      <c r="B19" s="22" t="s">
        <v>25</v>
      </c>
      <c r="C19" s="32" t="s">
        <v>107</v>
      </c>
      <c r="E19" s="31"/>
      <c r="G19" s="33">
        <f>SUM(G14:G18)*0.03</f>
        <v>0</v>
      </c>
    </row>
    <row r="20" spans="1:7" x14ac:dyDescent="0.2">
      <c r="C20" s="21"/>
      <c r="D20" s="34"/>
      <c r="E20" s="31"/>
    </row>
    <row r="21" spans="1:7" x14ac:dyDescent="0.2">
      <c r="A21" s="5"/>
      <c r="B21" s="35"/>
      <c r="C21" s="5"/>
      <c r="E21" s="36"/>
      <c r="F21" s="37"/>
      <c r="G21" s="38"/>
    </row>
    <row r="22" spans="1:7" s="75" customFormat="1" ht="12.75" customHeight="1" x14ac:dyDescent="0.2">
      <c r="A22" s="89"/>
      <c r="B22" s="90"/>
      <c r="C22" s="140" t="s">
        <v>79</v>
      </c>
      <c r="D22" s="140"/>
      <c r="E22" s="91"/>
      <c r="F22" s="92"/>
      <c r="G22" s="93">
        <f>SUM(G14:G21)</f>
        <v>0</v>
      </c>
    </row>
    <row r="34" spans="4:4" x14ac:dyDescent="0.2">
      <c r="D34" s="17" t="s">
        <v>14</v>
      </c>
    </row>
  </sheetData>
  <sheetProtection selectLockedCells="1" selectUnlockedCells="1"/>
  <mergeCells count="8">
    <mergeCell ref="C1:D1"/>
    <mergeCell ref="C5:G5"/>
    <mergeCell ref="C6:G6"/>
    <mergeCell ref="C22:D22"/>
    <mergeCell ref="C7:G7"/>
    <mergeCell ref="C8:G8"/>
    <mergeCell ref="C9:G9"/>
    <mergeCell ref="C10:G10"/>
  </mergeCells>
  <pageMargins left="0.98425196850393704" right="0.39370078740157483" top="0.59055118110236227" bottom="0.59055118110236227" header="0.19685039370078741" footer="0.19685039370078741"/>
  <pageSetup paperSize="9" firstPageNumber="0" orientation="portrait" horizontalDpi="300" verticalDpi="300" r:id="rId1"/>
  <headerFooter>
    <oddHeader>&amp;L&amp;"Bahnschrift Light,Običajno"&amp;8POINTS, Klavdia Starešinič s.p.&amp;R&amp;"Bahnschrift Light,Običajno"&amp;8Prepovedano nepooblaščeno razmnoževanje, popis je avtorsko delo in pripada podjetju !!!!</oddHeader>
    <oddFooter>&amp;L&amp;"Bahnschrift Light,Običajno"&amp;8&amp;F&amp;C&amp;"Bahnschrift Light,Običajno"&amp;8                                                      
&amp;A&amp;R&amp;"Bahnschrift Light,Običajno"&amp;8&amp;P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38"/>
  <sheetViews>
    <sheetView showZeros="0" view="pageBreakPreview" zoomScale="120" zoomScaleNormal="100" zoomScaleSheetLayoutView="120" zoomScalePageLayoutView="85" workbookViewId="0">
      <selection activeCell="C9" sqref="C9:G9"/>
    </sheetView>
  </sheetViews>
  <sheetFormatPr defaultColWidth="8.85546875" defaultRowHeight="12.75" x14ac:dyDescent="0.2"/>
  <cols>
    <col min="1" max="1" width="3" style="1" customWidth="1"/>
    <col min="2" max="2" width="4.5703125" style="22" customWidth="1"/>
    <col min="3" max="3" width="37.5703125" style="1" customWidth="1"/>
    <col min="4" max="4" width="9" style="64" customWidth="1"/>
    <col min="5" max="5" width="9" style="41" customWidth="1"/>
    <col min="6" max="6" width="12" style="25" customWidth="1"/>
    <col min="7" max="7" width="12" style="24" customWidth="1"/>
    <col min="8" max="16384" width="8.85546875" style="1"/>
  </cols>
  <sheetData>
    <row r="1" spans="1:256" s="73" customFormat="1" x14ac:dyDescent="0.2">
      <c r="A1" s="73" t="s">
        <v>4</v>
      </c>
      <c r="B1" s="84"/>
      <c r="C1" s="137" t="s">
        <v>5</v>
      </c>
      <c r="D1" s="137"/>
      <c r="E1" s="94"/>
      <c r="F1" s="87"/>
      <c r="G1" s="88"/>
      <c r="IS1" s="74"/>
      <c r="IT1" s="74"/>
      <c r="IU1" s="74"/>
      <c r="IV1" s="74"/>
    </row>
    <row r="2" spans="1:256" s="4" customFormat="1" x14ac:dyDescent="0.2">
      <c r="B2" s="16"/>
      <c r="D2" s="64"/>
      <c r="E2" s="40"/>
      <c r="F2" s="19"/>
      <c r="G2" s="20"/>
      <c r="IS2" s="1"/>
      <c r="IT2" s="1"/>
      <c r="IU2" s="1"/>
      <c r="IV2" s="1"/>
    </row>
    <row r="3" spans="1:256" s="73" customFormat="1" x14ac:dyDescent="0.2">
      <c r="B3" s="84" t="s">
        <v>7</v>
      </c>
      <c r="C3" s="73" t="s">
        <v>56</v>
      </c>
      <c r="D3" s="95"/>
      <c r="E3" s="94"/>
      <c r="F3" s="87"/>
      <c r="G3" s="88"/>
      <c r="IS3" s="74"/>
      <c r="IT3" s="74"/>
      <c r="IU3" s="74"/>
      <c r="IV3" s="74"/>
    </row>
    <row r="5" spans="1:256" s="4" customFormat="1" x14ac:dyDescent="0.2">
      <c r="B5" s="16"/>
      <c r="C5" s="145" t="s">
        <v>57</v>
      </c>
      <c r="D5" s="145"/>
      <c r="E5" s="145"/>
      <c r="F5" s="145"/>
      <c r="G5" s="145"/>
      <c r="IS5" s="1"/>
      <c r="IT5" s="1"/>
      <c r="IU5" s="1"/>
      <c r="IV5" s="1"/>
    </row>
    <row r="6" spans="1:256" s="110" customFormat="1" ht="24.75" customHeight="1" x14ac:dyDescent="0.2">
      <c r="B6" s="111"/>
      <c r="C6" s="144" t="s">
        <v>58</v>
      </c>
      <c r="D6" s="146"/>
      <c r="E6" s="146"/>
      <c r="F6" s="146"/>
      <c r="G6" s="146"/>
      <c r="IS6" s="109"/>
      <c r="IT6" s="109"/>
      <c r="IU6" s="109"/>
      <c r="IV6" s="109"/>
    </row>
    <row r="7" spans="1:256" s="110" customFormat="1" ht="27.75" customHeight="1" x14ac:dyDescent="0.2">
      <c r="B7" s="111" t="s">
        <v>1</v>
      </c>
      <c r="C7" s="144" t="s">
        <v>59</v>
      </c>
      <c r="D7" s="144"/>
      <c r="E7" s="144"/>
      <c r="F7" s="144"/>
      <c r="G7" s="144"/>
      <c r="IS7" s="109"/>
      <c r="IT7" s="109"/>
      <c r="IU7" s="109"/>
      <c r="IV7" s="109"/>
    </row>
    <row r="8" spans="1:256" s="110" customFormat="1" ht="11.25" x14ac:dyDescent="0.2">
      <c r="B8" s="111" t="s">
        <v>1</v>
      </c>
      <c r="C8" s="144" t="s">
        <v>60</v>
      </c>
      <c r="D8" s="144"/>
      <c r="E8" s="144"/>
      <c r="F8" s="144"/>
      <c r="G8" s="144"/>
      <c r="IS8" s="109"/>
      <c r="IT8" s="109"/>
      <c r="IU8" s="109"/>
      <c r="IV8" s="109"/>
    </row>
    <row r="9" spans="1:256" s="110" customFormat="1" ht="47.25" customHeight="1" x14ac:dyDescent="0.2">
      <c r="B9" s="111" t="s">
        <v>1</v>
      </c>
      <c r="C9" s="144" t="s">
        <v>61</v>
      </c>
      <c r="D9" s="144"/>
      <c r="E9" s="144"/>
      <c r="F9" s="144"/>
      <c r="G9" s="144"/>
      <c r="IS9" s="109"/>
      <c r="IT9" s="109"/>
      <c r="IU9" s="109"/>
      <c r="IV9" s="109"/>
    </row>
    <row r="10" spans="1:256" s="110" customFormat="1" ht="24.75" customHeight="1" x14ac:dyDescent="0.2">
      <c r="B10" s="111" t="s">
        <v>1</v>
      </c>
      <c r="C10" s="144" t="s">
        <v>62</v>
      </c>
      <c r="D10" s="144"/>
      <c r="E10" s="144"/>
      <c r="F10" s="144"/>
      <c r="G10" s="144"/>
      <c r="IS10" s="109"/>
      <c r="IT10" s="109"/>
      <c r="IU10" s="109"/>
      <c r="IV10" s="109"/>
    </row>
    <row r="11" spans="1:256" s="110" customFormat="1" ht="11.25" x14ac:dyDescent="0.2">
      <c r="B11" s="111" t="s">
        <v>1</v>
      </c>
      <c r="C11" s="144" t="s">
        <v>63</v>
      </c>
      <c r="D11" s="144"/>
      <c r="E11" s="144"/>
      <c r="F11" s="144"/>
      <c r="G11" s="144"/>
      <c r="IS11" s="109"/>
      <c r="IT11" s="109"/>
      <c r="IU11" s="109"/>
      <c r="IV11" s="109"/>
    </row>
    <row r="12" spans="1:256" s="110" customFormat="1" ht="11.25" x14ac:dyDescent="0.2">
      <c r="B12" s="111" t="s">
        <v>1</v>
      </c>
      <c r="C12" s="144" t="s">
        <v>64</v>
      </c>
      <c r="D12" s="144"/>
      <c r="E12" s="144"/>
      <c r="F12" s="144"/>
      <c r="G12" s="144"/>
      <c r="IS12" s="109"/>
      <c r="IT12" s="109"/>
      <c r="IU12" s="109"/>
      <c r="IV12" s="109"/>
    </row>
    <row r="13" spans="1:256" s="109" customFormat="1" ht="11.25" x14ac:dyDescent="0.2">
      <c r="B13" s="111" t="s">
        <v>1</v>
      </c>
      <c r="C13" s="146" t="s">
        <v>65</v>
      </c>
      <c r="D13" s="146"/>
      <c r="E13" s="146"/>
      <c r="F13" s="146"/>
      <c r="G13" s="146"/>
    </row>
    <row r="14" spans="1:256" s="109" customFormat="1" ht="37.5" customHeight="1" x14ac:dyDescent="0.2">
      <c r="B14" s="111" t="s">
        <v>1</v>
      </c>
      <c r="C14" s="147" t="s">
        <v>66</v>
      </c>
      <c r="D14" s="147"/>
      <c r="E14" s="147"/>
      <c r="F14" s="147"/>
      <c r="G14" s="147"/>
    </row>
    <row r="15" spans="1:256" s="110" customFormat="1" ht="27.75" customHeight="1" x14ac:dyDescent="0.2">
      <c r="B15" s="111" t="s">
        <v>1</v>
      </c>
      <c r="C15" s="142" t="s">
        <v>75</v>
      </c>
      <c r="D15" s="142"/>
      <c r="E15" s="142"/>
      <c r="F15" s="142"/>
      <c r="G15" s="142"/>
      <c r="IS15" s="109"/>
      <c r="IT15" s="109"/>
      <c r="IU15" s="109"/>
      <c r="IV15" s="109"/>
    </row>
    <row r="16" spans="1:256" s="110" customFormat="1" ht="25.5" customHeight="1" x14ac:dyDescent="0.2">
      <c r="B16" s="111" t="s">
        <v>1</v>
      </c>
      <c r="C16" s="143" t="s">
        <v>80</v>
      </c>
      <c r="D16" s="143"/>
      <c r="E16" s="143"/>
      <c r="F16" s="143"/>
      <c r="G16" s="143"/>
      <c r="IS16" s="109"/>
      <c r="IT16" s="109"/>
      <c r="IU16" s="109"/>
      <c r="IV16" s="109"/>
    </row>
    <row r="17" spans="2:256" s="110" customFormat="1" ht="16.5" customHeight="1" x14ac:dyDescent="0.2">
      <c r="B17" s="111" t="s">
        <v>1</v>
      </c>
      <c r="C17" s="143" t="s">
        <v>115</v>
      </c>
      <c r="D17" s="143"/>
      <c r="E17" s="143"/>
      <c r="F17" s="143"/>
      <c r="G17" s="143"/>
      <c r="IS17" s="109"/>
      <c r="IT17" s="109"/>
      <c r="IU17" s="109"/>
      <c r="IV17" s="109"/>
    </row>
    <row r="18" spans="2:256" s="4" customFormat="1" x14ac:dyDescent="0.2">
      <c r="B18" s="22"/>
      <c r="C18" s="65"/>
      <c r="D18" s="65"/>
      <c r="E18" s="65"/>
      <c r="F18" s="65"/>
      <c r="G18" s="65"/>
      <c r="IS18" s="1"/>
      <c r="IT18" s="1"/>
      <c r="IU18" s="1"/>
      <c r="IV18" s="1"/>
    </row>
    <row r="19" spans="2:256" ht="25.5" x14ac:dyDescent="0.2">
      <c r="E19" s="41" t="s">
        <v>19</v>
      </c>
      <c r="F19" s="25" t="s">
        <v>47</v>
      </c>
      <c r="G19" s="24" t="s">
        <v>21</v>
      </c>
    </row>
    <row r="21" spans="2:256" ht="95.25" customHeight="1" x14ac:dyDescent="0.2">
      <c r="B21" s="22" t="s">
        <v>22</v>
      </c>
      <c r="C21" s="26" t="s">
        <v>131</v>
      </c>
      <c r="D21" s="27" t="s">
        <v>30</v>
      </c>
      <c r="E21" s="42">
        <f>0.4*(78)*1.05</f>
        <v>32.760000000000005</v>
      </c>
      <c r="F21" s="29"/>
      <c r="G21" s="30">
        <f t="shared" ref="G21" si="0">E21*F21</f>
        <v>0</v>
      </c>
    </row>
    <row r="23" spans="2:256" ht="90.75" customHeight="1" x14ac:dyDescent="0.2">
      <c r="B23" s="22" t="s">
        <v>24</v>
      </c>
      <c r="C23" s="4" t="s">
        <v>132</v>
      </c>
      <c r="D23" s="27" t="s">
        <v>30</v>
      </c>
      <c r="E23" s="42">
        <f>0.62*(78)*1.05</f>
        <v>50.777999999999999</v>
      </c>
      <c r="F23" s="29"/>
      <c r="G23" s="30">
        <f t="shared" ref="G23" si="1">E23*F23</f>
        <v>0</v>
      </c>
    </row>
    <row r="24" spans="2:256" x14ac:dyDescent="0.2">
      <c r="C24" s="67"/>
      <c r="D24" s="27"/>
      <c r="E24" s="42"/>
      <c r="F24" s="29"/>
      <c r="G24" s="30"/>
    </row>
    <row r="25" spans="2:256" ht="165.75" x14ac:dyDescent="0.2">
      <c r="B25" s="22" t="s">
        <v>25</v>
      </c>
      <c r="C25" s="4" t="s">
        <v>129</v>
      </c>
      <c r="D25" s="27" t="s">
        <v>27</v>
      </c>
      <c r="E25" s="42">
        <f>(78)*1.05</f>
        <v>81.900000000000006</v>
      </c>
      <c r="F25" s="29"/>
      <c r="G25" s="30">
        <f t="shared" ref="G25" si="2">E25*F25</f>
        <v>0</v>
      </c>
    </row>
    <row r="26" spans="2:256" x14ac:dyDescent="0.2">
      <c r="C26" s="4"/>
      <c r="D26" s="27"/>
      <c r="E26" s="42" t="s">
        <v>14</v>
      </c>
      <c r="F26" s="29"/>
      <c r="G26" s="30"/>
    </row>
    <row r="27" spans="2:256" ht="79.5" customHeight="1" x14ac:dyDescent="0.2">
      <c r="B27" s="22" t="s">
        <v>26</v>
      </c>
      <c r="C27" s="4" t="s">
        <v>130</v>
      </c>
      <c r="D27" s="27" t="s">
        <v>30</v>
      </c>
      <c r="E27" s="42">
        <f>0.45*(78)*1.05</f>
        <v>36.855000000000004</v>
      </c>
      <c r="F27" s="29"/>
      <c r="G27" s="30">
        <f t="shared" ref="G27" si="3">E27*F27</f>
        <v>0</v>
      </c>
    </row>
    <row r="28" spans="2:256" x14ac:dyDescent="0.2">
      <c r="C28" s="4"/>
      <c r="D28" s="1"/>
      <c r="E28" s="1"/>
      <c r="F28" s="1"/>
      <c r="G28" s="1"/>
    </row>
    <row r="29" spans="2:256" ht="82.5" customHeight="1" x14ac:dyDescent="0.2">
      <c r="B29" s="22" t="s">
        <v>28</v>
      </c>
      <c r="C29" s="4" t="s">
        <v>134</v>
      </c>
      <c r="D29" s="27" t="s">
        <v>30</v>
      </c>
      <c r="E29" s="42">
        <f>0.3*(78)*1.05</f>
        <v>24.57</v>
      </c>
      <c r="F29" s="29"/>
      <c r="G29" s="30">
        <f t="shared" ref="G29" si="4">E29*F29</f>
        <v>0</v>
      </c>
    </row>
    <row r="30" spans="2:256" x14ac:dyDescent="0.2">
      <c r="C30" s="72"/>
      <c r="D30" s="1"/>
      <c r="E30" s="1"/>
      <c r="F30" s="1"/>
      <c r="G30" s="1"/>
    </row>
    <row r="31" spans="2:256" ht="57" customHeight="1" x14ac:dyDescent="0.2">
      <c r="B31" s="22" t="s">
        <v>29</v>
      </c>
      <c r="C31" s="4" t="s">
        <v>76</v>
      </c>
      <c r="D31" s="27" t="s">
        <v>30</v>
      </c>
      <c r="E31" s="42">
        <f>E23+E21</f>
        <v>83.538000000000011</v>
      </c>
      <c r="F31" s="29"/>
      <c r="G31" s="30">
        <f t="shared" ref="G31" si="5">E31*F31</f>
        <v>0</v>
      </c>
    </row>
    <row r="32" spans="2:256" x14ac:dyDescent="0.2">
      <c r="D32" s="27"/>
      <c r="E32" s="42"/>
      <c r="F32" s="29"/>
      <c r="G32" s="30"/>
    </row>
    <row r="33" spans="1:7" ht="53.25" customHeight="1" x14ac:dyDescent="0.2">
      <c r="B33" s="22" t="s">
        <v>31</v>
      </c>
      <c r="C33" s="26" t="s">
        <v>91</v>
      </c>
      <c r="D33" s="27" t="s">
        <v>30</v>
      </c>
      <c r="E33" s="42">
        <f>0.15*(78-60.6)*1.05</f>
        <v>2.7404999999999999</v>
      </c>
      <c r="F33" s="29"/>
      <c r="G33" s="30">
        <f t="shared" ref="G33" si="6">E33*F33</f>
        <v>0</v>
      </c>
    </row>
    <row r="34" spans="1:7" x14ac:dyDescent="0.2">
      <c r="C34" s="4"/>
      <c r="D34" s="27"/>
      <c r="E34" s="42"/>
      <c r="F34" s="29"/>
      <c r="G34" s="30"/>
    </row>
    <row r="35" spans="1:7" ht="89.25" x14ac:dyDescent="0.2">
      <c r="B35" s="22" t="s">
        <v>32</v>
      </c>
      <c r="C35" s="26" t="s">
        <v>67</v>
      </c>
      <c r="G35" s="30">
        <f>SUM(G20:G33)*0.03</f>
        <v>0</v>
      </c>
    </row>
    <row r="36" spans="1:7" x14ac:dyDescent="0.2">
      <c r="A36" s="43"/>
      <c r="B36" s="44"/>
      <c r="C36" s="43"/>
      <c r="D36" s="45"/>
      <c r="E36" s="46"/>
      <c r="F36" s="47"/>
      <c r="G36" s="48" t="s">
        <v>14</v>
      </c>
    </row>
    <row r="37" spans="1:7" x14ac:dyDescent="0.2">
      <c r="A37" s="5"/>
      <c r="B37" s="35"/>
      <c r="C37" s="5"/>
      <c r="D37" s="49"/>
      <c r="E37" s="50"/>
      <c r="F37" s="37"/>
      <c r="G37" s="38"/>
    </row>
    <row r="38" spans="1:7" s="75" customFormat="1" x14ac:dyDescent="0.2">
      <c r="A38" s="89"/>
      <c r="B38" s="90"/>
      <c r="C38" s="89" t="s">
        <v>68</v>
      </c>
      <c r="D38" s="96"/>
      <c r="E38" s="97"/>
      <c r="F38" s="92"/>
      <c r="G38" s="93">
        <f>SUM(G20:G35)</f>
        <v>0</v>
      </c>
    </row>
  </sheetData>
  <sheetProtection selectLockedCells="1" selectUnlockedCells="1"/>
  <mergeCells count="14">
    <mergeCell ref="C17:G17"/>
    <mergeCell ref="C9:G9"/>
    <mergeCell ref="C1:D1"/>
    <mergeCell ref="C5:G5"/>
    <mergeCell ref="C6:G6"/>
    <mergeCell ref="C7:G7"/>
    <mergeCell ref="C8:G8"/>
    <mergeCell ref="C16:G16"/>
    <mergeCell ref="C15:G15"/>
    <mergeCell ref="C10:G10"/>
    <mergeCell ref="C11:G11"/>
    <mergeCell ref="C12:G12"/>
    <mergeCell ref="C13:G13"/>
    <mergeCell ref="C14:G14"/>
  </mergeCells>
  <pageMargins left="0.98425196850393704" right="0.55208333333333337" top="0.59055118110236227" bottom="0.59055118110236227" header="0.19685039370078741" footer="0.19685039370078741"/>
  <pageSetup paperSize="9" firstPageNumber="0" orientation="portrait" horizontalDpi="300" verticalDpi="300" r:id="rId1"/>
  <headerFooter>
    <oddHeader>&amp;L&amp;"Bahnschrift Light,Običajno"&amp;8POINTS, Klavdia Starešinič s.p.&amp;R&amp;"Bahnschrift Light,Običajno"&amp;8Prepovedano nepooblaščeno razmnoževanje, popis je avtorsko delo in pripada podjetju !!!!</oddHeader>
    <oddFooter>&amp;L&amp;"Bahnschrift Light,Običajno"&amp;8&amp;F&amp;C&amp;"Bahnschrift Light,Običajno"&amp;8&amp;A&amp;R&amp;"Bahnschrift Light,Običajno"&amp;8&amp;P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31"/>
  <sheetViews>
    <sheetView showZeros="0" view="pageBreakPreview" zoomScale="115" zoomScaleNormal="100" zoomScaleSheetLayoutView="115" workbookViewId="0">
      <selection activeCell="F20" sqref="F20:F26"/>
    </sheetView>
  </sheetViews>
  <sheetFormatPr defaultColWidth="8.85546875" defaultRowHeight="12.75" x14ac:dyDescent="0.2"/>
  <cols>
    <col min="1" max="1" width="3" style="1" customWidth="1"/>
    <col min="2" max="2" width="4.5703125" style="22" customWidth="1"/>
    <col min="3" max="3" width="37.5703125" style="1" customWidth="1"/>
    <col min="4" max="4" width="9" style="64" customWidth="1"/>
    <col min="5" max="5" width="9" style="41" customWidth="1"/>
    <col min="6" max="6" width="12" style="25" customWidth="1"/>
    <col min="7" max="7" width="12" style="24" customWidth="1"/>
    <col min="8" max="16384" width="8.85546875" style="1"/>
  </cols>
  <sheetData>
    <row r="1" spans="1:256" s="73" customFormat="1" x14ac:dyDescent="0.2">
      <c r="A1" s="94" t="s">
        <v>4</v>
      </c>
      <c r="B1" s="94"/>
      <c r="C1" s="98" t="s">
        <v>5</v>
      </c>
      <c r="D1" s="94"/>
      <c r="E1" s="94"/>
      <c r="F1" s="94"/>
      <c r="G1" s="94"/>
      <c r="IS1" s="74"/>
      <c r="IT1" s="74"/>
      <c r="IU1" s="74"/>
      <c r="IV1" s="74"/>
    </row>
    <row r="2" spans="1:256" s="4" customFormat="1" x14ac:dyDescent="0.2">
      <c r="B2" s="16"/>
      <c r="D2" s="51"/>
      <c r="E2" s="40"/>
      <c r="F2" s="19"/>
      <c r="G2" s="20"/>
      <c r="IU2" s="1"/>
      <c r="IV2" s="1"/>
    </row>
    <row r="3" spans="1:256" s="73" customFormat="1" x14ac:dyDescent="0.2">
      <c r="A3" s="94"/>
      <c r="B3" s="98" t="s">
        <v>8</v>
      </c>
      <c r="C3" s="98" t="s">
        <v>9</v>
      </c>
      <c r="D3" s="94"/>
      <c r="E3" s="94"/>
      <c r="F3" s="94"/>
      <c r="G3" s="94"/>
      <c r="IU3" s="74"/>
      <c r="IV3" s="74"/>
    </row>
    <row r="4" spans="1:256" s="4" customFormat="1" x14ac:dyDescent="0.2">
      <c r="B4" s="16"/>
      <c r="D4" s="51"/>
      <c r="E4" s="40"/>
      <c r="F4" s="19"/>
      <c r="G4" s="20"/>
      <c r="IU4" s="1"/>
      <c r="IV4" s="1"/>
    </row>
    <row r="5" spans="1:256" s="4" customFormat="1" x14ac:dyDescent="0.2">
      <c r="B5" s="16"/>
      <c r="C5" s="4" t="s">
        <v>34</v>
      </c>
      <c r="D5" s="51"/>
      <c r="E5" s="40"/>
      <c r="F5" s="19"/>
      <c r="G5" s="20"/>
      <c r="IU5" s="1"/>
      <c r="IV5" s="1"/>
    </row>
    <row r="6" spans="1:256" s="110" customFormat="1" ht="24.75" customHeight="1" x14ac:dyDescent="0.2">
      <c r="B6" s="112"/>
      <c r="C6" s="144" t="s">
        <v>35</v>
      </c>
      <c r="D6" s="144"/>
      <c r="E6" s="144"/>
      <c r="F6" s="144"/>
      <c r="G6" s="144"/>
      <c r="IU6" s="109"/>
      <c r="IV6" s="109"/>
    </row>
    <row r="7" spans="1:256" s="110" customFormat="1" ht="33.75" customHeight="1" x14ac:dyDescent="0.2">
      <c r="B7" s="111" t="s">
        <v>1</v>
      </c>
      <c r="C7" s="144" t="s">
        <v>92</v>
      </c>
      <c r="D7" s="144"/>
      <c r="E7" s="144"/>
      <c r="F7" s="144"/>
      <c r="G7" s="144"/>
      <c r="IU7" s="109"/>
      <c r="IV7" s="109"/>
    </row>
    <row r="8" spans="1:256" s="110" customFormat="1" ht="24.75" customHeight="1" x14ac:dyDescent="0.2">
      <c r="B8" s="111" t="s">
        <v>1</v>
      </c>
      <c r="C8" s="144" t="s">
        <v>36</v>
      </c>
      <c r="D8" s="144"/>
      <c r="E8" s="144"/>
      <c r="F8" s="144"/>
      <c r="G8" s="144"/>
      <c r="IU8" s="109"/>
      <c r="IV8" s="109"/>
    </row>
    <row r="9" spans="1:256" s="110" customFormat="1" ht="23.25" customHeight="1" x14ac:dyDescent="0.2">
      <c r="B9" s="111" t="s">
        <v>1</v>
      </c>
      <c r="C9" s="144" t="s">
        <v>37</v>
      </c>
      <c r="D9" s="144"/>
      <c r="E9" s="144"/>
      <c r="F9" s="144"/>
      <c r="G9" s="144"/>
      <c r="IU9" s="109"/>
      <c r="IV9" s="109"/>
    </row>
    <row r="10" spans="1:256" s="110" customFormat="1" ht="14.25" customHeight="1" x14ac:dyDescent="0.2">
      <c r="B10" s="111" t="s">
        <v>1</v>
      </c>
      <c r="C10" s="144" t="s">
        <v>93</v>
      </c>
      <c r="D10" s="144"/>
      <c r="E10" s="144"/>
      <c r="F10" s="144"/>
      <c r="G10" s="144"/>
      <c r="IU10" s="109"/>
      <c r="IV10" s="109"/>
    </row>
    <row r="11" spans="1:256" s="110" customFormat="1" ht="25.5" customHeight="1" x14ac:dyDescent="0.2">
      <c r="B11" s="111" t="s">
        <v>1</v>
      </c>
      <c r="C11" s="144" t="s">
        <v>38</v>
      </c>
      <c r="D11" s="144"/>
      <c r="E11" s="144"/>
      <c r="F11" s="144"/>
      <c r="G11" s="144"/>
      <c r="IU11" s="109"/>
      <c r="IV11" s="109"/>
    </row>
    <row r="12" spans="1:256" s="110" customFormat="1" ht="15.75" customHeight="1" x14ac:dyDescent="0.2">
      <c r="B12" s="111" t="s">
        <v>1</v>
      </c>
      <c r="C12" s="144" t="s">
        <v>94</v>
      </c>
      <c r="D12" s="144"/>
      <c r="E12" s="144"/>
      <c r="F12" s="144"/>
      <c r="G12" s="144"/>
      <c r="IU12" s="109"/>
      <c r="IV12" s="109"/>
    </row>
    <row r="13" spans="1:256" s="110" customFormat="1" ht="25.5" customHeight="1" x14ac:dyDescent="0.2">
      <c r="B13" s="111" t="s">
        <v>1</v>
      </c>
      <c r="C13" s="148" t="s">
        <v>71</v>
      </c>
      <c r="D13" s="148"/>
      <c r="E13" s="148"/>
      <c r="F13" s="148"/>
      <c r="G13" s="148"/>
      <c r="IU13" s="109"/>
      <c r="IV13" s="109"/>
    </row>
    <row r="14" spans="1:256" s="4" customFormat="1" x14ac:dyDescent="0.2">
      <c r="B14" s="16"/>
      <c r="C14" s="65"/>
      <c r="D14" s="65"/>
      <c r="E14" s="65"/>
      <c r="F14" s="65"/>
      <c r="G14" s="65"/>
      <c r="IU14" s="1"/>
      <c r="IV14" s="1"/>
    </row>
    <row r="15" spans="1:256" ht="25.5" x14ac:dyDescent="0.2">
      <c r="E15" s="41" t="s">
        <v>19</v>
      </c>
      <c r="F15" s="25" t="s">
        <v>20</v>
      </c>
      <c r="G15" s="24" t="s">
        <v>21</v>
      </c>
    </row>
    <row r="16" spans="1:256" x14ac:dyDescent="0.2">
      <c r="C16" s="4"/>
      <c r="D16" s="27"/>
      <c r="E16" s="42"/>
      <c r="F16" s="29"/>
      <c r="G16" s="30"/>
    </row>
    <row r="17" spans="1:7" x14ac:dyDescent="0.2">
      <c r="C17" s="73" t="s">
        <v>81</v>
      </c>
      <c r="D17" s="27"/>
      <c r="E17" s="42"/>
      <c r="F17" s="29"/>
      <c r="G17" s="30"/>
    </row>
    <row r="18" spans="1:7" ht="81.75" customHeight="1" x14ac:dyDescent="0.2">
      <c r="B18" s="22" t="s">
        <v>22</v>
      </c>
      <c r="C18" s="1" t="s">
        <v>116</v>
      </c>
      <c r="D18" s="27"/>
      <c r="E18" s="42"/>
      <c r="F18" s="29"/>
      <c r="G18" s="30"/>
    </row>
    <row r="19" spans="1:7" x14ac:dyDescent="0.2">
      <c r="C19" s="4" t="s">
        <v>74</v>
      </c>
      <c r="D19" s="27"/>
      <c r="E19" s="42"/>
      <c r="F19" s="29"/>
      <c r="G19" s="30"/>
    </row>
    <row r="20" spans="1:7" ht="28.5" customHeight="1" x14ac:dyDescent="0.2">
      <c r="B20" s="22" t="s">
        <v>1</v>
      </c>
      <c r="C20" s="1" t="s">
        <v>95</v>
      </c>
      <c r="D20" s="27" t="s">
        <v>30</v>
      </c>
      <c r="E20" s="42">
        <v>8</v>
      </c>
      <c r="F20" s="29"/>
      <c r="G20" s="30">
        <f t="shared" ref="G20" si="0">E20*F20</f>
        <v>0</v>
      </c>
    </row>
    <row r="21" spans="1:7" x14ac:dyDescent="0.2">
      <c r="C21" s="1" t="s">
        <v>14</v>
      </c>
      <c r="D21" s="27"/>
      <c r="E21" s="42" t="s">
        <v>14</v>
      </c>
      <c r="F21" s="29"/>
      <c r="G21" s="30"/>
    </row>
    <row r="22" spans="1:7" x14ac:dyDescent="0.2">
      <c r="C22" s="73" t="s">
        <v>39</v>
      </c>
      <c r="E22" s="52">
        <f>SUM(E18:E21)</f>
        <v>8</v>
      </c>
    </row>
    <row r="23" spans="1:7" ht="78" customHeight="1" x14ac:dyDescent="0.2">
      <c r="B23" s="22" t="s">
        <v>24</v>
      </c>
      <c r="C23" s="26" t="s">
        <v>117</v>
      </c>
      <c r="D23" s="27" t="s">
        <v>40</v>
      </c>
      <c r="E23" s="102">
        <v>580</v>
      </c>
      <c r="F23" s="103"/>
      <c r="G23" s="103">
        <f>E23*F23</f>
        <v>0</v>
      </c>
    </row>
    <row r="24" spans="1:7" x14ac:dyDescent="0.2">
      <c r="C24" s="26"/>
    </row>
    <row r="25" spans="1:7" x14ac:dyDescent="0.2">
      <c r="C25" s="73" t="s">
        <v>44</v>
      </c>
      <c r="E25" s="52">
        <f>SUM(E22:E24)</f>
        <v>588</v>
      </c>
    </row>
    <row r="26" spans="1:7" ht="28.5" customHeight="1" x14ac:dyDescent="0.2">
      <c r="B26" s="22" t="s">
        <v>25</v>
      </c>
      <c r="C26" s="1" t="s">
        <v>96</v>
      </c>
      <c r="D26" s="27" t="s">
        <v>27</v>
      </c>
      <c r="E26" s="42">
        <f>(60.6)*1.05</f>
        <v>63.63</v>
      </c>
      <c r="F26" s="29"/>
      <c r="G26" s="30">
        <f>E26*F26</f>
        <v>0</v>
      </c>
    </row>
    <row r="27" spans="1:7" x14ac:dyDescent="0.2">
      <c r="C27" s="26"/>
    </row>
    <row r="28" spans="1:7" ht="93" customHeight="1" x14ac:dyDescent="0.2">
      <c r="B28" s="22" t="s">
        <v>26</v>
      </c>
      <c r="C28" s="26" t="s">
        <v>53</v>
      </c>
      <c r="G28" s="30">
        <f>SUM(G16:G26)*0.03</f>
        <v>0</v>
      </c>
    </row>
    <row r="29" spans="1:7" x14ac:dyDescent="0.2">
      <c r="A29" s="35"/>
      <c r="B29" s="35"/>
      <c r="C29" s="5" t="s">
        <v>14</v>
      </c>
      <c r="D29" s="49"/>
      <c r="E29" s="50"/>
      <c r="F29" s="37"/>
      <c r="G29" s="38"/>
    </row>
    <row r="30" spans="1:7" s="76" customFormat="1" x14ac:dyDescent="0.2">
      <c r="A30" s="90"/>
      <c r="B30" s="90"/>
      <c r="C30" s="140" t="s">
        <v>69</v>
      </c>
      <c r="D30" s="140"/>
      <c r="E30" s="140"/>
      <c r="F30" s="92"/>
      <c r="G30" s="93">
        <f>SUM(G16:G28)</f>
        <v>0</v>
      </c>
    </row>
    <row r="31" spans="1:7" x14ac:dyDescent="0.2">
      <c r="A31" s="5"/>
    </row>
  </sheetData>
  <sheetProtection selectLockedCells="1" selectUnlockedCells="1"/>
  <mergeCells count="9">
    <mergeCell ref="C30:E30"/>
    <mergeCell ref="C6:G6"/>
    <mergeCell ref="C7:G7"/>
    <mergeCell ref="C8:G8"/>
    <mergeCell ref="C9:G9"/>
    <mergeCell ref="C10:G10"/>
    <mergeCell ref="C11:G11"/>
    <mergeCell ref="C12:G12"/>
    <mergeCell ref="C13:G13"/>
  </mergeCells>
  <pageMargins left="0.98425196850393704" right="0.39370078740157483" top="0.59055118110236227" bottom="0.59055118110236227" header="0.19685039370078741" footer="0.19685039370078741"/>
  <pageSetup paperSize="9" firstPageNumber="0" orientation="portrait" horizontalDpi="300" verticalDpi="300" r:id="rId1"/>
  <headerFooter>
    <oddHeader>&amp;L&amp;"Bahnschrift Light,Običajno"&amp;8POINTS, Klavdia Starešinič s.p.&amp;R&amp;"Bahnschrift Light,Običajno"&amp;8Prepovedano nepooblaščeno razmnoževanje, popis je avtorsko delo in pripada podjetju !!!!</oddHeader>
    <oddFooter>&amp;L&amp;"Bahnschrift Light,Običajno"&amp;8&amp;F&amp;C&amp;"Bahnschrift Light,Običajno"&amp;8&amp;A&amp;R&amp;"Bahnschrift Light,Običajno"&amp;8&amp;P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21"/>
  <sheetViews>
    <sheetView showZeros="0" view="pageBreakPreview" zoomScale="120" zoomScaleNormal="100" zoomScaleSheetLayoutView="120" workbookViewId="0">
      <selection activeCell="L17" sqref="L17"/>
    </sheetView>
  </sheetViews>
  <sheetFormatPr defaultColWidth="8.85546875" defaultRowHeight="12.75" x14ac:dyDescent="0.2"/>
  <cols>
    <col min="1" max="1" width="3" style="1" customWidth="1"/>
    <col min="2" max="2" width="4.5703125" style="22" customWidth="1"/>
    <col min="3" max="3" width="37.5703125" style="1" customWidth="1"/>
    <col min="4" max="4" width="9" style="64" customWidth="1"/>
    <col min="5" max="5" width="9" style="41" customWidth="1"/>
    <col min="6" max="6" width="12" style="25" customWidth="1"/>
    <col min="7" max="7" width="12" style="24" customWidth="1"/>
    <col min="8" max="16384" width="8.85546875" style="1"/>
  </cols>
  <sheetData>
    <row r="1" spans="1:256" s="73" customFormat="1" ht="12.75" customHeight="1" x14ac:dyDescent="0.2">
      <c r="A1" s="73" t="s">
        <v>4</v>
      </c>
      <c r="B1" s="84"/>
      <c r="C1" s="137" t="s">
        <v>5</v>
      </c>
      <c r="D1" s="137"/>
      <c r="E1" s="94"/>
      <c r="F1" s="87"/>
      <c r="G1" s="88"/>
      <c r="IS1" s="74"/>
      <c r="IT1" s="74"/>
      <c r="IU1" s="74"/>
      <c r="IV1" s="74"/>
    </row>
    <row r="2" spans="1:256" s="4" customFormat="1" x14ac:dyDescent="0.2">
      <c r="B2" s="16"/>
      <c r="D2" s="51"/>
      <c r="E2" s="40"/>
      <c r="F2" s="19"/>
      <c r="G2" s="20"/>
      <c r="IU2" s="1"/>
      <c r="IV2" s="1"/>
    </row>
    <row r="3" spans="1:256" s="73" customFormat="1" x14ac:dyDescent="0.2">
      <c r="B3" s="84" t="s">
        <v>10</v>
      </c>
      <c r="C3" s="73" t="s">
        <v>11</v>
      </c>
      <c r="D3" s="99"/>
      <c r="E3" s="94"/>
      <c r="F3" s="87"/>
      <c r="G3" s="88"/>
      <c r="IU3" s="74"/>
      <c r="IV3" s="74"/>
    </row>
    <row r="4" spans="1:256" s="4" customFormat="1" x14ac:dyDescent="0.2">
      <c r="B4" s="16"/>
      <c r="D4" s="51"/>
      <c r="E4" s="40"/>
      <c r="F4" s="19"/>
      <c r="G4" s="20"/>
      <c r="IU4" s="1"/>
      <c r="IV4" s="1"/>
    </row>
    <row r="5" spans="1:256" s="4" customFormat="1" x14ac:dyDescent="0.2">
      <c r="B5" s="16"/>
      <c r="C5" s="4" t="s">
        <v>41</v>
      </c>
      <c r="D5" s="51"/>
      <c r="E5" s="40"/>
      <c r="F5" s="19"/>
      <c r="G5" s="20"/>
      <c r="IU5" s="1"/>
      <c r="IV5" s="1"/>
    </row>
    <row r="6" spans="1:256" s="110" customFormat="1" ht="47.25" customHeight="1" x14ac:dyDescent="0.2">
      <c r="B6" s="112"/>
      <c r="C6" s="144" t="s">
        <v>97</v>
      </c>
      <c r="D6" s="144"/>
      <c r="E6" s="144"/>
      <c r="F6" s="144"/>
      <c r="G6" s="144"/>
      <c r="IU6" s="109"/>
      <c r="IV6" s="109"/>
    </row>
    <row r="7" spans="1:256" s="110" customFormat="1" ht="35.25" customHeight="1" x14ac:dyDescent="0.2">
      <c r="B7" s="111" t="s">
        <v>1</v>
      </c>
      <c r="C7" s="144" t="s">
        <v>98</v>
      </c>
      <c r="D7" s="144"/>
      <c r="E7" s="144"/>
      <c r="F7" s="144"/>
      <c r="G7" s="144"/>
      <c r="IU7" s="109"/>
      <c r="IV7" s="109"/>
    </row>
    <row r="8" spans="1:256" s="110" customFormat="1" ht="36" customHeight="1" x14ac:dyDescent="0.2">
      <c r="B8" s="111" t="s">
        <v>1</v>
      </c>
      <c r="C8" s="144" t="s">
        <v>42</v>
      </c>
      <c r="D8" s="144"/>
      <c r="E8" s="144"/>
      <c r="F8" s="144"/>
      <c r="G8" s="144"/>
      <c r="IU8" s="109"/>
      <c r="IV8" s="109"/>
    </row>
    <row r="9" spans="1:256" s="110" customFormat="1" ht="23.25" customHeight="1" x14ac:dyDescent="0.2">
      <c r="B9" s="111" t="s">
        <v>1</v>
      </c>
      <c r="C9" s="148" t="s">
        <v>72</v>
      </c>
      <c r="D9" s="148"/>
      <c r="E9" s="148"/>
      <c r="F9" s="148"/>
      <c r="G9" s="148"/>
      <c r="IU9" s="109"/>
      <c r="IV9" s="109"/>
    </row>
    <row r="10" spans="1:256" s="4" customFormat="1" x14ac:dyDescent="0.2">
      <c r="B10" s="16"/>
      <c r="C10" s="70"/>
      <c r="D10" s="70"/>
      <c r="E10" s="70"/>
      <c r="F10" s="70"/>
      <c r="G10" s="70"/>
      <c r="IU10" s="1"/>
      <c r="IV10" s="1"/>
    </row>
    <row r="11" spans="1:256" ht="25.5" x14ac:dyDescent="0.2">
      <c r="C11" s="1" t="s">
        <v>14</v>
      </c>
      <c r="E11" s="41" t="s">
        <v>19</v>
      </c>
      <c r="F11" s="25" t="s">
        <v>47</v>
      </c>
      <c r="G11" s="24" t="s">
        <v>21</v>
      </c>
    </row>
    <row r="13" spans="1:256" x14ac:dyDescent="0.2">
      <c r="C13" s="73" t="s">
        <v>82</v>
      </c>
      <c r="D13" s="27"/>
      <c r="E13" s="42"/>
      <c r="F13" s="29"/>
      <c r="G13" s="30"/>
    </row>
    <row r="14" spans="1:256" ht="55.5" customHeight="1" x14ac:dyDescent="0.2">
      <c r="B14" s="22" t="s">
        <v>22</v>
      </c>
      <c r="C14" s="1" t="s">
        <v>83</v>
      </c>
      <c r="D14" s="27"/>
      <c r="E14" s="42"/>
      <c r="F14" s="29"/>
      <c r="G14" s="30"/>
    </row>
    <row r="15" spans="1:256" ht="31.5" customHeight="1" x14ac:dyDescent="0.2">
      <c r="B15" s="22" t="s">
        <v>1</v>
      </c>
      <c r="C15" s="1" t="s">
        <v>95</v>
      </c>
      <c r="D15" s="27" t="s">
        <v>43</v>
      </c>
      <c r="E15" s="42">
        <f>(66.2-3-10)*1.05</f>
        <v>55.860000000000007</v>
      </c>
      <c r="F15" s="29"/>
      <c r="G15" s="30">
        <f t="shared" ref="G15" si="0">E15*F15</f>
        <v>0</v>
      </c>
    </row>
    <row r="16" spans="1:256" x14ac:dyDescent="0.2">
      <c r="D16" s="27"/>
      <c r="E16" s="42"/>
      <c r="F16" s="29"/>
      <c r="G16" s="30"/>
    </row>
    <row r="17" spans="1:7" x14ac:dyDescent="0.2">
      <c r="C17" s="73" t="s">
        <v>44</v>
      </c>
      <c r="D17" s="27"/>
      <c r="E17" s="42"/>
      <c r="F17" s="29"/>
      <c r="G17" s="30"/>
    </row>
    <row r="18" spans="1:7" ht="89.25" x14ac:dyDescent="0.2">
      <c r="B18" s="22" t="s">
        <v>24</v>
      </c>
      <c r="C18" s="26" t="s">
        <v>54</v>
      </c>
      <c r="G18" s="30">
        <f>SUM(G12:G17)*0.03</f>
        <v>0</v>
      </c>
    </row>
    <row r="19" spans="1:7" x14ac:dyDescent="0.2">
      <c r="A19" s="44"/>
    </row>
    <row r="20" spans="1:7" x14ac:dyDescent="0.2">
      <c r="B20" s="35"/>
      <c r="C20" s="5"/>
      <c r="D20" s="49"/>
      <c r="E20" s="50"/>
      <c r="F20" s="37"/>
      <c r="G20" s="38"/>
    </row>
    <row r="21" spans="1:7" s="76" customFormat="1" x14ac:dyDescent="0.2">
      <c r="A21" s="89"/>
      <c r="B21" s="90"/>
      <c r="C21" s="89" t="s">
        <v>70</v>
      </c>
      <c r="D21" s="100"/>
      <c r="E21" s="97"/>
      <c r="F21" s="92"/>
      <c r="G21" s="93">
        <f>SUM(G12:G19)</f>
        <v>0</v>
      </c>
    </row>
  </sheetData>
  <sheetProtection selectLockedCells="1" selectUnlockedCells="1"/>
  <mergeCells count="5">
    <mergeCell ref="C9:G9"/>
    <mergeCell ref="C8:G8"/>
    <mergeCell ref="C1:D1"/>
    <mergeCell ref="C6:G6"/>
    <mergeCell ref="C7:G7"/>
  </mergeCells>
  <pageMargins left="0.98425196850393704" right="0.39370078740157483" top="0.59055118110236227" bottom="0.59055118110236227" header="0.19685039370078741" footer="0.19685039370078741"/>
  <pageSetup paperSize="9" firstPageNumber="0" orientation="portrait" horizontalDpi="300" verticalDpi="300" r:id="rId1"/>
  <headerFooter>
    <oddHeader>&amp;L&amp;"Bahnschrift Light,Običajno"&amp;8POINTS, Klavdia Starešinič s.p.&amp;R&amp;"Bahnschrift Light,Običajno"&amp;8Prepovedano nepooblaščeno razmnoževanje, popis je avtorsko delo in pripada podjetju !!!!</oddHeader>
    <oddFooter>&amp;L&amp;"+,Običajno"&amp;8&amp;F&amp;C&amp;"Bahnschrift Light,Običajno"&amp;8&amp;A&amp;R&amp;"Bahnschrift Light,Običajno"&amp;8&amp;P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23"/>
  <sheetViews>
    <sheetView showZeros="0" view="pageBreakPreview" zoomScale="120" zoomScaleNormal="100" zoomScaleSheetLayoutView="120" zoomScalePageLayoutView="70" workbookViewId="0">
      <selection activeCell="J19" sqref="J19"/>
    </sheetView>
  </sheetViews>
  <sheetFormatPr defaultColWidth="8.85546875" defaultRowHeight="12.75" x14ac:dyDescent="0.2"/>
  <cols>
    <col min="1" max="1" width="3" style="1" customWidth="1"/>
    <col min="2" max="2" width="4.5703125" style="22" customWidth="1"/>
    <col min="3" max="3" width="37.5703125" style="1" customWidth="1"/>
    <col min="4" max="4" width="9" style="64" customWidth="1"/>
    <col min="5" max="5" width="9" style="41" customWidth="1"/>
    <col min="6" max="6" width="10.85546875" style="25" customWidth="1"/>
    <col min="7" max="7" width="13.85546875" style="24" customWidth="1"/>
    <col min="8" max="16384" width="8.85546875" style="1"/>
  </cols>
  <sheetData>
    <row r="1" spans="1:256" s="73" customFormat="1" ht="12.75" customHeight="1" x14ac:dyDescent="0.2">
      <c r="A1" s="73" t="s">
        <v>4</v>
      </c>
      <c r="B1" s="84"/>
      <c r="C1" s="137" t="s">
        <v>5</v>
      </c>
      <c r="D1" s="137"/>
      <c r="E1" s="94"/>
      <c r="F1" s="87"/>
      <c r="G1" s="88"/>
      <c r="IS1" s="74"/>
      <c r="IT1" s="74"/>
      <c r="IU1" s="74"/>
      <c r="IV1" s="74"/>
    </row>
    <row r="2" spans="1:256" s="4" customFormat="1" x14ac:dyDescent="0.2">
      <c r="B2" s="16"/>
      <c r="D2" s="51"/>
      <c r="E2" s="40"/>
      <c r="F2" s="19"/>
      <c r="G2" s="20"/>
      <c r="IT2" s="1"/>
      <c r="IU2" s="1"/>
      <c r="IV2" s="1"/>
    </row>
    <row r="3" spans="1:256" s="73" customFormat="1" x14ac:dyDescent="0.2">
      <c r="B3" s="84" t="s">
        <v>12</v>
      </c>
      <c r="C3" s="73" t="s">
        <v>100</v>
      </c>
      <c r="D3" s="99"/>
      <c r="E3" s="94"/>
      <c r="F3" s="87"/>
      <c r="G3" s="88"/>
      <c r="IT3" s="74"/>
      <c r="IU3" s="74"/>
      <c r="IV3" s="74"/>
    </row>
    <row r="4" spans="1:256" s="4" customFormat="1" x14ac:dyDescent="0.2">
      <c r="B4" s="16"/>
      <c r="D4" s="51"/>
      <c r="E4" s="40"/>
      <c r="F4" s="19"/>
      <c r="G4" s="20"/>
      <c r="IT4" s="1"/>
      <c r="IU4" s="1"/>
      <c r="IV4" s="1"/>
    </row>
    <row r="5" spans="1:256" s="4" customFormat="1" x14ac:dyDescent="0.2">
      <c r="B5" s="16"/>
      <c r="C5" s="4" t="s">
        <v>133</v>
      </c>
      <c r="D5" s="51"/>
      <c r="E5" s="40"/>
      <c r="F5" s="19"/>
      <c r="G5" s="20"/>
      <c r="IT5" s="1"/>
      <c r="IU5" s="1"/>
      <c r="IV5" s="1"/>
    </row>
    <row r="6" spans="1:256" s="110" customFormat="1" ht="29.25" customHeight="1" x14ac:dyDescent="0.2">
      <c r="B6" s="111" t="s">
        <v>1</v>
      </c>
      <c r="C6" s="144" t="s">
        <v>45</v>
      </c>
      <c r="D6" s="144"/>
      <c r="E6" s="144"/>
      <c r="F6" s="144"/>
      <c r="G6" s="144"/>
      <c r="IT6" s="109"/>
      <c r="IU6" s="109"/>
      <c r="IV6" s="109"/>
    </row>
    <row r="7" spans="1:256" s="4" customFormat="1" x14ac:dyDescent="0.2">
      <c r="B7" s="22"/>
      <c r="D7" s="51"/>
      <c r="E7" s="40"/>
      <c r="F7" s="19"/>
      <c r="G7" s="20"/>
      <c r="IT7" s="1"/>
      <c r="IU7" s="1"/>
      <c r="IV7" s="1"/>
    </row>
    <row r="8" spans="1:256" ht="25.5" x14ac:dyDescent="0.2">
      <c r="E8" s="104" t="s">
        <v>19</v>
      </c>
      <c r="F8" s="25" t="s">
        <v>102</v>
      </c>
      <c r="G8" s="105" t="s">
        <v>21</v>
      </c>
    </row>
    <row r="9" spans="1:256" ht="12.75" customHeight="1" x14ac:dyDescent="0.2">
      <c r="C9" s="137" t="s">
        <v>101</v>
      </c>
      <c r="D9" s="137"/>
      <c r="E9" s="42"/>
      <c r="F9" s="29"/>
      <c r="G9" s="30"/>
    </row>
    <row r="10" spans="1:256" ht="41.25" customHeight="1" x14ac:dyDescent="0.2">
      <c r="B10" s="22" t="s">
        <v>22</v>
      </c>
      <c r="C10" s="4" t="s">
        <v>103</v>
      </c>
      <c r="D10" s="27" t="s">
        <v>27</v>
      </c>
      <c r="E10" s="42">
        <f>60.6*1.05</f>
        <v>63.63</v>
      </c>
      <c r="F10" s="29"/>
      <c r="G10" s="30">
        <f>E10*F10</f>
        <v>0</v>
      </c>
    </row>
    <row r="11" spans="1:256" x14ac:dyDescent="0.2">
      <c r="C11" s="68"/>
      <c r="D11" s="27"/>
      <c r="E11" s="42"/>
      <c r="F11" s="29"/>
      <c r="G11" s="30"/>
    </row>
    <row r="12" spans="1:256" ht="68.25" customHeight="1" x14ac:dyDescent="0.2">
      <c r="B12" s="22" t="s">
        <v>24</v>
      </c>
      <c r="C12" s="1" t="s">
        <v>104</v>
      </c>
      <c r="D12" s="27" t="s">
        <v>27</v>
      </c>
      <c r="E12" s="42">
        <f>60.6*1.05</f>
        <v>63.63</v>
      </c>
      <c r="F12" s="29"/>
      <c r="G12" s="30">
        <f>E12*F12</f>
        <v>0</v>
      </c>
    </row>
    <row r="13" spans="1:256" x14ac:dyDescent="0.2">
      <c r="D13" s="27"/>
      <c r="E13" s="42"/>
      <c r="F13" s="29"/>
      <c r="G13" s="30"/>
    </row>
    <row r="14" spans="1:256" ht="12.75" customHeight="1" x14ac:dyDescent="0.2">
      <c r="C14" s="137" t="s">
        <v>105</v>
      </c>
      <c r="D14" s="137"/>
      <c r="E14" s="42"/>
      <c r="F14" s="29"/>
      <c r="G14" s="30"/>
    </row>
    <row r="15" spans="1:256" ht="90.75" customHeight="1" x14ac:dyDescent="0.2">
      <c r="B15" s="22" t="s">
        <v>25</v>
      </c>
      <c r="C15" s="1" t="s">
        <v>106</v>
      </c>
      <c r="D15" s="27" t="s">
        <v>43</v>
      </c>
      <c r="E15" s="42">
        <f>(2.5+3+10+6.1+7)*1.05</f>
        <v>30.03</v>
      </c>
      <c r="F15" s="29"/>
      <c r="G15" s="30">
        <f>E15*F15</f>
        <v>0</v>
      </c>
    </row>
    <row r="16" spans="1:256" x14ac:dyDescent="0.2">
      <c r="C16" s="67"/>
      <c r="D16" s="27"/>
      <c r="E16" s="42"/>
      <c r="F16" s="29"/>
      <c r="G16" s="30"/>
    </row>
    <row r="17" spans="1:7" ht="12.75" customHeight="1" x14ac:dyDescent="0.2">
      <c r="C17" s="137" t="s">
        <v>44</v>
      </c>
      <c r="D17" s="137"/>
      <c r="E17" s="42"/>
      <c r="F17" s="29"/>
      <c r="G17" s="30"/>
    </row>
    <row r="18" spans="1:7" x14ac:dyDescent="0.2">
      <c r="D18" s="27"/>
      <c r="E18" s="53"/>
      <c r="F18" s="29"/>
      <c r="G18" s="30"/>
    </row>
    <row r="19" spans="1:7" ht="89.25" x14ac:dyDescent="0.2">
      <c r="B19" s="22" t="s">
        <v>26</v>
      </c>
      <c r="C19" s="32" t="s">
        <v>108</v>
      </c>
      <c r="D19" s="27"/>
      <c r="E19" s="42"/>
      <c r="F19" s="29"/>
      <c r="G19" s="30">
        <f>SUM(G10:G17)*0.03</f>
        <v>0</v>
      </c>
    </row>
    <row r="20" spans="1:7" x14ac:dyDescent="0.2">
      <c r="D20" s="27"/>
      <c r="E20" s="42"/>
      <c r="F20" s="29"/>
      <c r="G20" s="30"/>
    </row>
    <row r="21" spans="1:7" x14ac:dyDescent="0.2">
      <c r="A21" s="5"/>
      <c r="B21" s="35"/>
      <c r="C21" s="5"/>
      <c r="D21" s="54"/>
      <c r="E21" s="55"/>
      <c r="F21" s="56"/>
      <c r="G21" s="57"/>
    </row>
    <row r="22" spans="1:7" x14ac:dyDescent="0.2">
      <c r="A22" s="66"/>
      <c r="B22" s="39"/>
      <c r="C22" s="66" t="s">
        <v>109</v>
      </c>
      <c r="D22" s="58"/>
      <c r="E22" s="59"/>
      <c r="F22" s="60"/>
      <c r="G22" s="61">
        <f>SUM(G10:G19)</f>
        <v>0</v>
      </c>
    </row>
    <row r="23" spans="1:7" x14ac:dyDescent="0.2">
      <c r="D23" s="27"/>
      <c r="E23" s="42"/>
      <c r="F23" s="29"/>
      <c r="G23" s="30"/>
    </row>
  </sheetData>
  <sheetProtection selectLockedCells="1" selectUnlockedCells="1"/>
  <mergeCells count="5">
    <mergeCell ref="C14:D14"/>
    <mergeCell ref="C17:D17"/>
    <mergeCell ref="C9:D9"/>
    <mergeCell ref="C1:D1"/>
    <mergeCell ref="C6:G6"/>
  </mergeCells>
  <pageMargins left="0.98425196850393704" right="0.39370078740157483" top="0.59055118110236227" bottom="0.59055118110236227" header="0.19685039370078741" footer="0.19685039370078741"/>
  <pageSetup paperSize="9" firstPageNumber="0" orientation="portrait" horizontalDpi="300" verticalDpi="300" r:id="rId1"/>
  <headerFooter>
    <oddHeader>&amp;L&amp;"Bahnschrift Light,Običajno"&amp;8POINTS, Klavdia Starešinič s.p.&amp;R&amp;"Bahnschrift Light,Običajno"&amp;8Prepovedano nepooblaščeno razmnoževanje, popis je avtorsko delo in pripada podjetju !!!!</oddHeader>
    <oddFooter>&amp;L&amp;"Bahnschrift Light,Običajno"&amp;8&amp;F&amp;C&amp;"Bahnschrift Light,Običajno"&amp;8&amp;A&amp;R&amp;"Bahnschrift Light,Običajno"&amp;8&amp;P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2"/>
  <sheetViews>
    <sheetView showZeros="0" view="pageBreakPreview" zoomScale="120" zoomScaleNormal="100" zoomScaleSheetLayoutView="120" workbookViewId="0">
      <selection activeCell="J21" sqref="J21"/>
    </sheetView>
  </sheetViews>
  <sheetFormatPr defaultColWidth="8.85546875" defaultRowHeight="12.75" x14ac:dyDescent="0.2"/>
  <cols>
    <col min="1" max="1" width="3" style="1" customWidth="1"/>
    <col min="2" max="2" width="4.5703125" style="22" customWidth="1"/>
    <col min="3" max="3" width="37.5703125" style="1" customWidth="1"/>
    <col min="4" max="4" width="9" style="64" customWidth="1"/>
    <col min="5" max="5" width="9" style="41" customWidth="1"/>
    <col min="6" max="6" width="12" style="25" customWidth="1"/>
    <col min="7" max="7" width="12" style="24" customWidth="1"/>
    <col min="8" max="16384" width="8.85546875" style="1"/>
  </cols>
  <sheetData>
    <row r="1" spans="1:256" s="73" customFormat="1" ht="12.75" customHeight="1" x14ac:dyDescent="0.2">
      <c r="A1" s="73" t="s">
        <v>4</v>
      </c>
      <c r="B1" s="84"/>
      <c r="C1" s="137" t="s">
        <v>5</v>
      </c>
      <c r="D1" s="137"/>
      <c r="E1" s="94"/>
      <c r="F1" s="87"/>
      <c r="G1" s="88"/>
      <c r="IS1" s="74"/>
      <c r="IT1" s="74"/>
      <c r="IU1" s="74"/>
      <c r="IV1" s="74"/>
    </row>
    <row r="2" spans="1:256" s="4" customFormat="1" x14ac:dyDescent="0.2">
      <c r="B2" s="16"/>
      <c r="D2" s="51"/>
      <c r="E2" s="40"/>
      <c r="F2" s="19"/>
      <c r="G2" s="20"/>
      <c r="IT2" s="1"/>
      <c r="IU2" s="1"/>
      <c r="IV2" s="1"/>
    </row>
    <row r="3" spans="1:256" s="73" customFormat="1" x14ac:dyDescent="0.2">
      <c r="B3" s="84" t="s">
        <v>13</v>
      </c>
      <c r="C3" s="73" t="s">
        <v>110</v>
      </c>
      <c r="D3" s="99"/>
      <c r="E3" s="94"/>
      <c r="F3" s="87"/>
      <c r="G3" s="88"/>
      <c r="IT3" s="74"/>
      <c r="IU3" s="74"/>
      <c r="IV3" s="74"/>
    </row>
    <row r="4" spans="1:256" s="4" customFormat="1" x14ac:dyDescent="0.2">
      <c r="B4" s="16"/>
      <c r="D4" s="51"/>
      <c r="E4" s="40"/>
      <c r="F4" s="19"/>
      <c r="G4" s="20"/>
      <c r="IT4" s="1"/>
      <c r="IU4" s="1"/>
      <c r="IV4" s="1"/>
    </row>
    <row r="5" spans="1:256" ht="25.5" x14ac:dyDescent="0.2">
      <c r="E5" s="41" t="s">
        <v>19</v>
      </c>
      <c r="F5" s="25" t="s">
        <v>47</v>
      </c>
      <c r="G5" s="24" t="s">
        <v>21</v>
      </c>
    </row>
    <row r="6" spans="1:256" ht="12.75" customHeight="1" x14ac:dyDescent="0.2">
      <c r="C6" s="4"/>
      <c r="D6" s="4"/>
      <c r="E6" s="42"/>
      <c r="F6" s="29"/>
      <c r="G6" s="30"/>
    </row>
    <row r="7" spans="1:256" x14ac:dyDescent="0.2">
      <c r="B7" s="22" t="s">
        <v>22</v>
      </c>
      <c r="C7" s="21" t="s">
        <v>112</v>
      </c>
      <c r="D7" s="27" t="s">
        <v>111</v>
      </c>
      <c r="E7" s="42">
        <v>1</v>
      </c>
      <c r="F7" s="29"/>
      <c r="G7" s="30">
        <f>E7*F7</f>
        <v>0</v>
      </c>
    </row>
    <row r="8" spans="1:256" x14ac:dyDescent="0.2">
      <c r="D8" s="27"/>
      <c r="E8" s="62"/>
      <c r="F8" s="29"/>
      <c r="G8" s="30"/>
    </row>
    <row r="9" spans="1:256" ht="86.25" customHeight="1" x14ac:dyDescent="0.2">
      <c r="B9" s="22" t="s">
        <v>24</v>
      </c>
      <c r="C9" s="21" t="s">
        <v>113</v>
      </c>
      <c r="D9" s="27"/>
      <c r="E9" s="62"/>
      <c r="F9" s="29"/>
      <c r="G9" s="30">
        <f>SUM(G6:G8)*0.03</f>
        <v>0</v>
      </c>
    </row>
    <row r="10" spans="1:256" x14ac:dyDescent="0.2">
      <c r="D10" s="45"/>
      <c r="E10" s="17"/>
    </row>
    <row r="11" spans="1:256" x14ac:dyDescent="0.2">
      <c r="A11" s="5"/>
      <c r="B11" s="35"/>
      <c r="C11" s="5"/>
      <c r="D11" s="49"/>
      <c r="E11" s="63"/>
      <c r="F11" s="37"/>
      <c r="G11" s="38"/>
    </row>
    <row r="12" spans="1:256" s="76" customFormat="1" ht="14.25" customHeight="1" x14ac:dyDescent="0.2">
      <c r="A12" s="89"/>
      <c r="B12" s="90"/>
      <c r="C12" s="89" t="s">
        <v>114</v>
      </c>
      <c r="D12" s="96"/>
      <c r="E12" s="101"/>
      <c r="F12" s="92"/>
      <c r="G12" s="93">
        <f>SUM(G7:G9)</f>
        <v>0</v>
      </c>
    </row>
  </sheetData>
  <sheetProtection selectLockedCells="1" selectUnlockedCells="1"/>
  <mergeCells count="1">
    <mergeCell ref="C1:D1"/>
  </mergeCells>
  <pageMargins left="0.98425196850393704" right="0.39370078740157483" top="0.59055118110236227" bottom="0.59055118110236227" header="0.19685039370078741" footer="0.19685039370078741"/>
  <pageSetup paperSize="9" firstPageNumber="0" orientation="portrait" horizontalDpi="300" verticalDpi="300" r:id="rId1"/>
  <headerFooter>
    <oddHeader>&amp;L&amp;"Bahnschrift Light,Običajno"&amp;8POINTS, Klavdia Starešinič s.p.&amp;R&amp;"Bahnschrift Light,Običajno"&amp;8Prepovedano nepooblaščeno razmnoževanje, popis je avtorsko delo in pripada podjetju !!!!</oddHeader>
    <oddFooter>&amp;L&amp;"Bahnschrift Light,Običajno"&amp;8&amp;F&amp;C&amp;"Bahnschrift Light,Običajno"&amp;8&amp;A&amp;R&amp;"Bahnschrift Light,Običajno"&amp;8&amp;P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F23C8-788D-480D-94D4-30587E5C855E}">
  <sheetPr>
    <tabColor rgb="FF00B0F0"/>
  </sheetPr>
  <dimension ref="A1:F14"/>
  <sheetViews>
    <sheetView view="pageBreakPreview" zoomScaleNormal="100" zoomScaleSheetLayoutView="100" workbookViewId="0">
      <selection activeCell="B1" sqref="B1"/>
    </sheetView>
  </sheetViews>
  <sheetFormatPr defaultRowHeight="15" x14ac:dyDescent="0.25"/>
  <cols>
    <col min="1" max="1" width="9.140625" style="117"/>
    <col min="2" max="2" width="67.140625" style="117" customWidth="1"/>
    <col min="3" max="4" width="9.140625" style="117"/>
    <col min="5" max="5" width="12.28515625" style="117" customWidth="1"/>
    <col min="6" max="6" width="11.5703125" style="117" customWidth="1"/>
    <col min="7" max="7" width="12" style="117" bestFit="1" customWidth="1"/>
    <col min="8" max="16384" width="9.140625" style="117"/>
  </cols>
  <sheetData>
    <row r="1" spans="1:6" x14ac:dyDescent="0.25">
      <c r="A1" s="149" t="s">
        <v>175</v>
      </c>
      <c r="B1" s="114" t="s">
        <v>176</v>
      </c>
      <c r="C1" s="115"/>
      <c r="D1" s="115"/>
      <c r="E1" s="116"/>
      <c r="F1" s="116"/>
    </row>
    <row r="2" spans="1:6" x14ac:dyDescent="0.25">
      <c r="A2" s="113"/>
      <c r="B2" s="113"/>
      <c r="C2" s="115"/>
      <c r="D2" s="115"/>
      <c r="E2" s="116"/>
      <c r="F2" s="116"/>
    </row>
    <row r="3" spans="1:6" x14ac:dyDescent="0.25">
      <c r="A3" s="113" t="s">
        <v>149</v>
      </c>
      <c r="B3" s="118" t="s">
        <v>150</v>
      </c>
      <c r="C3" s="115" t="s">
        <v>151</v>
      </c>
      <c r="D3" s="115" t="s">
        <v>152</v>
      </c>
      <c r="E3" s="116" t="s">
        <v>153</v>
      </c>
      <c r="F3" s="116" t="s">
        <v>154</v>
      </c>
    </row>
    <row r="4" spans="1:6" ht="30" x14ac:dyDescent="0.25">
      <c r="A4" s="115" t="s">
        <v>22</v>
      </c>
      <c r="B4" s="118" t="s">
        <v>135</v>
      </c>
      <c r="C4" s="115" t="s">
        <v>111</v>
      </c>
      <c r="D4" s="115">
        <v>1</v>
      </c>
      <c r="E4" s="116"/>
      <c r="F4" s="116">
        <f>D4*E4</f>
        <v>0</v>
      </c>
    </row>
    <row r="5" spans="1:6" x14ac:dyDescent="0.25">
      <c r="A5" s="115" t="s">
        <v>24</v>
      </c>
      <c r="B5" s="118" t="s">
        <v>136</v>
      </c>
      <c r="C5" s="115" t="s">
        <v>137</v>
      </c>
      <c r="D5" s="115">
        <v>2</v>
      </c>
      <c r="E5" s="116"/>
      <c r="F5" s="116">
        <f t="shared" ref="F5:F12" si="0">D5*E5</f>
        <v>0</v>
      </c>
    </row>
    <row r="6" spans="1:6" ht="60" x14ac:dyDescent="0.25">
      <c r="A6" s="115" t="s">
        <v>25</v>
      </c>
      <c r="B6" s="118" t="s">
        <v>138</v>
      </c>
      <c r="C6" s="115" t="s">
        <v>139</v>
      </c>
      <c r="D6" s="115">
        <v>6</v>
      </c>
      <c r="E6" s="116"/>
      <c r="F6" s="116">
        <f t="shared" si="0"/>
        <v>0</v>
      </c>
    </row>
    <row r="7" spans="1:6" ht="60" x14ac:dyDescent="0.25">
      <c r="A7" s="115" t="s">
        <v>26</v>
      </c>
      <c r="B7" s="118" t="s">
        <v>140</v>
      </c>
      <c r="C7" s="115" t="s">
        <v>139</v>
      </c>
      <c r="D7" s="115">
        <v>15</v>
      </c>
      <c r="E7" s="116"/>
      <c r="F7" s="116">
        <f t="shared" si="0"/>
        <v>0</v>
      </c>
    </row>
    <row r="8" spans="1:6" ht="30" x14ac:dyDescent="0.25">
      <c r="A8" s="115" t="s">
        <v>28</v>
      </c>
      <c r="B8" s="118" t="s">
        <v>141</v>
      </c>
      <c r="C8" s="115" t="s">
        <v>137</v>
      </c>
      <c r="D8" s="115">
        <v>1</v>
      </c>
      <c r="E8" s="116"/>
      <c r="F8" s="116">
        <f t="shared" si="0"/>
        <v>0</v>
      </c>
    </row>
    <row r="9" spans="1:6" ht="30" x14ac:dyDescent="0.25">
      <c r="A9" s="115" t="s">
        <v>29</v>
      </c>
      <c r="B9" s="118" t="s">
        <v>142</v>
      </c>
      <c r="C9" s="115" t="s">
        <v>137</v>
      </c>
      <c r="D9" s="115">
        <v>1</v>
      </c>
      <c r="E9" s="116"/>
      <c r="F9" s="116">
        <f t="shared" si="0"/>
        <v>0</v>
      </c>
    </row>
    <row r="10" spans="1:6" ht="60" x14ac:dyDescent="0.25">
      <c r="A10" s="115" t="s">
        <v>31</v>
      </c>
      <c r="B10" s="118" t="s">
        <v>143</v>
      </c>
      <c r="C10" s="115" t="s">
        <v>139</v>
      </c>
      <c r="D10" s="115">
        <v>2</v>
      </c>
      <c r="E10" s="116"/>
      <c r="F10" s="116">
        <f t="shared" si="0"/>
        <v>0</v>
      </c>
    </row>
    <row r="11" spans="1:6" x14ac:dyDescent="0.25">
      <c r="A11" s="115" t="s">
        <v>32</v>
      </c>
      <c r="B11" s="119" t="s">
        <v>144</v>
      </c>
      <c r="C11" s="115" t="s">
        <v>145</v>
      </c>
      <c r="D11" s="115">
        <v>26</v>
      </c>
      <c r="E11" s="116"/>
      <c r="F11" s="116">
        <f t="shared" si="0"/>
        <v>0</v>
      </c>
    </row>
    <row r="12" spans="1:6" x14ac:dyDescent="0.25">
      <c r="A12" s="115" t="s">
        <v>33</v>
      </c>
      <c r="B12" s="118" t="s">
        <v>146</v>
      </c>
      <c r="C12" s="115" t="s">
        <v>111</v>
      </c>
      <c r="D12" s="115">
        <v>1</v>
      </c>
      <c r="E12" s="116"/>
      <c r="F12" s="116">
        <f t="shared" si="0"/>
        <v>0</v>
      </c>
    </row>
    <row r="13" spans="1:6" ht="15.75" thickBot="1" x14ac:dyDescent="0.3">
      <c r="A13" s="115"/>
      <c r="B13" s="120"/>
      <c r="C13" s="121"/>
      <c r="D13" s="121"/>
      <c r="E13" s="122"/>
      <c r="F13" s="122"/>
    </row>
    <row r="14" spans="1:6" ht="15.75" thickTop="1" x14ac:dyDescent="0.25">
      <c r="A14" s="115"/>
      <c r="B14" s="123" t="s">
        <v>148</v>
      </c>
      <c r="C14" s="124"/>
      <c r="D14" s="124"/>
      <c r="E14" s="125"/>
      <c r="F14" s="125">
        <f>SUM(F4:F12)</f>
        <v>0</v>
      </c>
    </row>
  </sheetData>
  <pageMargins left="0.70866141732283472" right="0.70866141732283472" top="0.74803149606299213" bottom="0.74803149606299213" header="0.31496062992125984" footer="0.31496062992125984"/>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13</vt:i4>
      </vt:variant>
    </vt:vector>
  </HeadingPairs>
  <TitlesOfParts>
    <vt:vector size="23" baseType="lpstr">
      <vt:lpstr>Rekapitulacija</vt:lpstr>
      <vt:lpstr>Splošne opombe</vt:lpstr>
      <vt:lpstr>A_I_pripravljalna  </vt:lpstr>
      <vt:lpstr>A_II_zemeljska</vt:lpstr>
      <vt:lpstr>A_III_betonska</vt:lpstr>
      <vt:lpstr>A_IV_tesarska</vt:lpstr>
      <vt:lpstr>A_V_finalizacija</vt:lpstr>
      <vt:lpstr>A_VI_dokumentacija, nadzor</vt:lpstr>
      <vt:lpstr>A_VII EI gradbena</vt:lpstr>
      <vt:lpstr>A_VIII EI elektro</vt:lpstr>
      <vt:lpstr>Rekapitulacija!Excel_BuiltIn_Print_Area</vt:lpstr>
      <vt:lpstr>'A_VI_dokumentacija, nadzor'!Excel_BuiltIn_Print_Area_6</vt:lpstr>
      <vt:lpstr>Excel_BuiltIn_Print_Area_6</vt:lpstr>
      <vt:lpstr>'A_VI_dokumentacija, nadzor'!Excel_BuiltIn_Print_Area_6_1</vt:lpstr>
      <vt:lpstr>Excel_BuiltIn_Print_Area_6_1</vt:lpstr>
      <vt:lpstr>'A_I_pripravljalna  '!Področje_tiskanja</vt:lpstr>
      <vt:lpstr>A_II_zemeljska!Področje_tiskanja</vt:lpstr>
      <vt:lpstr>A_III_betonska!Področje_tiskanja</vt:lpstr>
      <vt:lpstr>A_IV_tesarska!Področje_tiskanja</vt:lpstr>
      <vt:lpstr>A_V_finalizacija!Področje_tiskanja</vt:lpstr>
      <vt:lpstr>'A_VI_dokumentacija, nadzor'!Področje_tiskanja</vt:lpstr>
      <vt:lpstr>Rekapitulacija!Področje_tiskanja</vt:lpstr>
      <vt:lpstr>'Splošne opombe'!Področje_tiskanja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Points</dc:creator>
  <cp:lastModifiedBy>igortomazin</cp:lastModifiedBy>
  <cp:lastPrinted>2022-11-04T08:34:21Z</cp:lastPrinted>
  <dcterms:created xsi:type="dcterms:W3CDTF">2019-04-03T14:58:05Z</dcterms:created>
  <dcterms:modified xsi:type="dcterms:W3CDTF">2022-11-09T15:24:56Z</dcterms:modified>
</cp:coreProperties>
</file>