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4935" windowWidth="18795" windowHeight="13545" activeTab="0"/>
  </bookViews>
  <sheets>
    <sheet name="PREDRAČUN_66IzPMK" sheetId="1" r:id="rId1"/>
  </sheets>
  <definedNames>
    <definedName name="_xlnm.Print_Area" localSheetId="0">'PREDRAČUN_66IzPMK'!$B$2:$H$121</definedName>
    <definedName name="_xlnm.Print_Titles" localSheetId="0">'PREDRAČUN_66IzPMK'!$6:$7</definedName>
  </definedNames>
  <calcPr fullCalcOnLoad="1"/>
</workbook>
</file>

<file path=xl/sharedStrings.xml><?xml version="1.0" encoding="utf-8"?>
<sst xmlns="http://schemas.openxmlformats.org/spreadsheetml/2006/main" count="219" uniqueCount="149">
  <si>
    <t>Postavka</t>
  </si>
  <si>
    <t>Količina</t>
  </si>
  <si>
    <t>Opis postavke</t>
  </si>
  <si>
    <t>Normativ</t>
  </si>
  <si>
    <t xml:space="preserve">Enota </t>
  </si>
  <si>
    <t>Cena za enoto</t>
  </si>
  <si>
    <t>1 PREDDELA</t>
  </si>
  <si>
    <t>1.1 Geodetska dela</t>
  </si>
  <si>
    <t>0001</t>
  </si>
  <si>
    <t>S 1 1 221</t>
  </si>
  <si>
    <t>KOS</t>
  </si>
  <si>
    <t>Postavitev in zavarovanje prečnega profila ostale javne ceste v ravninskem terenu</t>
  </si>
  <si>
    <t>1.2 Čiščenje terena</t>
  </si>
  <si>
    <t>S 1 2 382</t>
  </si>
  <si>
    <t>M1</t>
  </si>
  <si>
    <t>Rezanje asfaltne plasti s talno diamantno žago, debele 6 do 10 cm</t>
  </si>
  <si>
    <t>0002</t>
  </si>
  <si>
    <t>N 1 1 101</t>
  </si>
  <si>
    <t>KOM</t>
  </si>
  <si>
    <t>0003</t>
  </si>
  <si>
    <t>S 1 2 322</t>
  </si>
  <si>
    <t>M2</t>
  </si>
  <si>
    <t>Porušitev in odstranitev asfaltne plasti v debelini 6 do 10 cm</t>
  </si>
  <si>
    <t>0004</t>
  </si>
  <si>
    <t>S 1 2 312</t>
  </si>
  <si>
    <t>M3</t>
  </si>
  <si>
    <t>Porušitev in odstranitev makadamskega vozišča v debelini nad 20 cm</t>
  </si>
  <si>
    <t>2 ZEMELJSKA DELA</t>
  </si>
  <si>
    <t>2.1 Izkopi</t>
  </si>
  <si>
    <t>S 2 1 994</t>
  </si>
  <si>
    <t xml:space="preserve">Ročni izkop zrnate kamnine - 3. kategorije </t>
  </si>
  <si>
    <t>2.2 Planum temeljnih tal</t>
  </si>
  <si>
    <t>S 2 2 111</t>
  </si>
  <si>
    <t xml:space="preserve">Ureditev planuma temeljnih tal slabo nosilne zemljine - 2. kategorije </t>
  </si>
  <si>
    <t>2.3 Nasipi, zasipi, klini, posteljica in glinasti naboj</t>
  </si>
  <si>
    <t>S 2 4 421</t>
  </si>
  <si>
    <t>Vgraditev posteljice v debelini plasti do 30 cm iz zrnate kamnine - 3. kategorije</t>
  </si>
  <si>
    <t>2.4 Brežine in zelenice</t>
  </si>
  <si>
    <t>S 2 5 151</t>
  </si>
  <si>
    <t>Doplačilo za zatravitev s semenom</t>
  </si>
  <si>
    <t>S 2 5 111</t>
  </si>
  <si>
    <t>Humuziranje brežine brez valjanja, v debelini do 15 cm - ročno</t>
  </si>
  <si>
    <t>2.5 Prevozi, razprostiranje in ureditev deponij materiala</t>
  </si>
  <si>
    <t>S 2 9 153</t>
  </si>
  <si>
    <t>T</t>
  </si>
  <si>
    <t>Odlaganje odpadnega asfalta na komunalno deponijo</t>
  </si>
  <si>
    <t>S 2 9 115</t>
  </si>
  <si>
    <t>Prevoz materiala na razdaljo nad 2000 do 3000 m</t>
  </si>
  <si>
    <t>3 VOZIŠČNE KONSTRUKCIJE</t>
  </si>
  <si>
    <t>3.1 Nosilne plasti</t>
  </si>
  <si>
    <t>S 3 1 575</t>
  </si>
  <si>
    <t>Izdelava nosilne plasti bituminizirane zmesi AC 22 base B 50/70 A4 v debelini 9 cm</t>
  </si>
  <si>
    <t>S 3 1 131</t>
  </si>
  <si>
    <t>Izdelava nevezane nosilne plasti enakomerno zrnatega drobljenca iz kamnine v debelini do 20 cm</t>
  </si>
  <si>
    <t>3.2 Obrabne plasti</t>
  </si>
  <si>
    <t>N 2 1 109</t>
  </si>
  <si>
    <t>Idelava asfaltne grbine trapezne oblike.</t>
  </si>
  <si>
    <t>N 2 1 110</t>
  </si>
  <si>
    <t>Doplačilo za izdelavo mulde na lokaciji 3.</t>
  </si>
  <si>
    <t>N 2 1 106</t>
  </si>
  <si>
    <t>Pobrizg podlage z polimerno bitumensko emulzijo 0,4 kb/m2 , vključno s čiščenjem z vodnim curkom.</t>
  </si>
  <si>
    <t>S 3 2 247</t>
  </si>
  <si>
    <t>Izdelava obrabne in zaporne plasti bituminizirane zmesi AC 8 surf B 70/100 A4 v debelini 3 cm</t>
  </si>
  <si>
    <t>3.3 Robni elementi vozišč</t>
  </si>
  <si>
    <t>S 3 5 214</t>
  </si>
  <si>
    <t>Dobava in vgraditev predfabriciranega dvignjenega robnika iz cementnega betona  s prerezom 15/25 cm</t>
  </si>
  <si>
    <t>S 3 5 244</t>
  </si>
  <si>
    <t>Izdelava pogreznjenega robnika iz cementnega betona  s prerezom 15/25 cm</t>
  </si>
  <si>
    <t>4 ODVODNJAVANJE</t>
  </si>
  <si>
    <t>4.1 Globinsko odvodnjavanje - kanalizacija</t>
  </si>
  <si>
    <t>S 4 3 292</t>
  </si>
  <si>
    <t>Obbetoniranje cevi za kanalizacijo s cementnim betonom C 16/20, po detajlu iz načrta, premera 20 cm</t>
  </si>
  <si>
    <t>N 3 1 101</t>
  </si>
  <si>
    <t>Izdelava vodotesnega priključevanja zveznih cevi iz polipropilena na obstoječe AB jaške in cevi, vključno z kronsko navrtavo, vodotesno obdelavo stika in vsemi deli.</t>
  </si>
  <si>
    <t>S 2 1 314</t>
  </si>
  <si>
    <t>Izkop vezljive zemljine/zrnate kamnine - 3. kategorije za temelje, kanalske rove, prepuste, jaške in drenaže, širine do 1,0 m in globine do 1,0 m - strojno, planiranje dna ročno</t>
  </si>
  <si>
    <t>N 3 1 105</t>
  </si>
  <si>
    <t>Dobava in vgraditev peščenega materiala granulacije 8 do 16 mm za peščeno ležišče cevi (POSTELJICA) s sprotno višinsko kontrolo do predpisane kote dna cevi (10cm + D/10) z komprimacijo do stopnje 97% SPP, vključno z nabavo in transportom materiala.</t>
  </si>
  <si>
    <t>4.2 Jaški</t>
  </si>
  <si>
    <t>N 3 2 101</t>
  </si>
  <si>
    <t>Prilagoditev (dvig, spust, sanacija) pokrovov obstoječih jaškov in cestnih kap na novo niveleto terena.</t>
  </si>
  <si>
    <t>S 4 4 432</t>
  </si>
  <si>
    <t>Izdelava jaška iz polipropilena, krožnega prereza s premerom 50 cm, globokega 1,0 do 1,5 m</t>
  </si>
  <si>
    <t>S 4 4 972</t>
  </si>
  <si>
    <t>Dobava in vgraditev pokrova iz duktilne litine z nosilnostjo 400 kN, krožnega prereza s premerom 600 mm</t>
  </si>
  <si>
    <t>S 4 4 854</t>
  </si>
  <si>
    <t>Dobava in vgraditev rešetke iz duktilne litine z nosilnostjo 400 kN, s prerezom 400/400 mm</t>
  </si>
  <si>
    <t>5 GRADBENA IN OBRTNIŠKA DELA</t>
  </si>
  <si>
    <t>5.1 Zaščitna dela</t>
  </si>
  <si>
    <t>N 5 1 101</t>
  </si>
  <si>
    <t>Prilagoditev svetilnosti in usmerjenosti obstoječih obcestnih svetilk za osvetllitev predvidenih trapeznih grbin in šikan.</t>
  </si>
  <si>
    <t>6 OPREMA CEST</t>
  </si>
  <si>
    <t>6.1 Pokončna oprema cest</t>
  </si>
  <si>
    <t>S 6 1 132</t>
  </si>
  <si>
    <t>Izdelava temelja iz cementnega betona C 12/15, globine 100 cm, premera 30 cm</t>
  </si>
  <si>
    <t>S 6 1 218</t>
  </si>
  <si>
    <t>Dobava in vgraditev stebrička za prometni znak iz vroče cinkane jeklene cevi s premerom 64 mm, dolge 4000 mm</t>
  </si>
  <si>
    <t>S 6 1 652</t>
  </si>
  <si>
    <t>Dobava in pritrditev okroglega prometnega znaka, podloga iz aluminijaste pločevine, znak z odsevno folijo 2. vrste, premera 600 mm</t>
  </si>
  <si>
    <t>S 6 1 723</t>
  </si>
  <si>
    <t>Dobava in pritrditev prometnega znaka, podloga iz aluminijaste pločevine, znak z ............ barvo-folijo ....... vrste, velikost od 0,21 do 0,40 m2</t>
  </si>
  <si>
    <t>0005</t>
  </si>
  <si>
    <t>S 6 1 712</t>
  </si>
  <si>
    <t>Dobava in pritrditev prometnega znaka, podloga iz vroče cinkane jeklene pločevine, znak z ............ barvo-folijo ....... vrste, velikost od 0,11 do 0,20 m2</t>
  </si>
  <si>
    <t>6.2 Označbe na voziščih</t>
  </si>
  <si>
    <t>S 6 2 168</t>
  </si>
  <si>
    <t>Izdelava tankoslojne prečne in ostalih označb na vozišču z enokomponentno belo barvo, vključno 250 g/m2 posipa z drobci / kroglicami stekla, strojno, debelina plasti suhe snovi 250 mikrometra, površina označbe nad 1,5 m2</t>
  </si>
  <si>
    <t>S 6 2 121</t>
  </si>
  <si>
    <t>Izdelava tankoslojne vzdolžne označbe na vozišču z enokomponentno belo barvo, vključno 250 g/m2 posipa z drobci / kroglicami stekla, strojno, debelina plasti suhe snovi 250 mikrometra, širina črte 10 cm</t>
  </si>
  <si>
    <t>S 6 2 221</t>
  </si>
  <si>
    <t>Izdelava tankoslojne prečne in ostalih označb na vozišču z enokomponentno rumeno barvo, vključno 250 g/m2 posipa z drobci / kroglicami stekla, strojno, debelina plasti suhe snovi 200 mikrometra, površina označbe do 0,5 m2</t>
  </si>
  <si>
    <t>7 TUJE STORITVE</t>
  </si>
  <si>
    <t>7.1 Preskusi, nadzor in tehnična dokumentacija</t>
  </si>
  <si>
    <t>S 7 9 311</t>
  </si>
  <si>
    <t>URA</t>
  </si>
  <si>
    <t>Projektantski nadzor. Vrednost postavke je že fiksno določena v PIS-u in jo ponudnik ne more/ne sme spreminjati. Obračun projektantskega nadzora se bo izvedel po dokazljivih dejanskih stroških na podlagi računa izvajalca projektantskega nadzora.</t>
  </si>
  <si>
    <t>N 7 1 101</t>
  </si>
  <si>
    <t>S 7 9 514</t>
  </si>
  <si>
    <t>Izdelava projektne dokumentacije za projekt izvedenih del (PID)</t>
  </si>
  <si>
    <t>PREDDELA SKUPAJ:</t>
  </si>
  <si>
    <t>ZEMELJSKA DELA SKUPAJ:</t>
  </si>
  <si>
    <t>VOZIŠČNE KONSTRUKCIJE SKUPAJ:</t>
  </si>
  <si>
    <t>ODVODNJAVANJE SKUPAJ:</t>
  </si>
  <si>
    <t>GRADBENA IN OBRTNIŠKA DELA SKUPAJ:</t>
  </si>
  <si>
    <t>OPREMA CEST SKUPAJ:</t>
  </si>
  <si>
    <t>TUJE STORITVE SKUPAJ:</t>
  </si>
  <si>
    <t>Cena skupaj</t>
  </si>
  <si>
    <t xml:space="preserve">  NEPREDVIDENA DELA (5%)</t>
  </si>
  <si>
    <t xml:space="preserve">  CENA SKUPAJ (brez DDV)</t>
  </si>
  <si>
    <t xml:space="preserve">  DDV (22%)</t>
  </si>
  <si>
    <t xml:space="preserve">  CENA SKUPAJ (z DDV)</t>
  </si>
  <si>
    <t>PREDRAČUN</t>
  </si>
  <si>
    <t>Opomba:
Doplačilo za ročni izkop na območjih s obstoječimi komunalnimi vodi.</t>
  </si>
  <si>
    <t>Opomba:
RObnik na lokaciji 3.</t>
  </si>
  <si>
    <t>Opomba:
Položen robnik na šikanah (glej detajl).</t>
  </si>
  <si>
    <t>Opomba:
Obbetoniranje cevi pod voziščem.</t>
  </si>
  <si>
    <t>Opomba:
Priključevanje  na obstoječ kanal.</t>
  </si>
  <si>
    <t>Opomba:
Vključno z rušenjem pokrovov in kap ter odvozom na trajno deponijo.</t>
  </si>
  <si>
    <t>Opomba:
Vključno s 4 x prometni znak 3313.</t>
  </si>
  <si>
    <t>Opomba:
Piktogrami: 5603 Cona30 - 2 kom, 5607 Kolesar - 12 kom, 5610 Pešec - 13 kom
ter zaporna polja pred šikanami.</t>
  </si>
  <si>
    <t>Opomba:
Izdelava robne črte vozišča z doplačilom za vmesne preinitve 1/1/1 (176m). Ter barvanje robnikov rdeče-belo (38m).</t>
  </si>
  <si>
    <t>Opomba:
Rumeni trikotniki = 8 m2
Modra površina za pešce = 32 m2. Površina se pobarva ne vseh trapeznih ploščadih, ter se obnovi obstoječa površina samo okrog piktogramov 5610.</t>
  </si>
  <si>
    <t>Opomba:
Vrednost projektantskega nadzora 45 eur/h.</t>
  </si>
  <si>
    <t>Kratkoročni ukrepi na Ulici Marjana Kozine v Novem mestu</t>
  </si>
  <si>
    <t>Demontaža in odvoz obstoječe montažne grbine. Opomba: Odvoz obstoječe grbine h koncesionarju.</t>
  </si>
  <si>
    <t>IzN</t>
  </si>
  <si>
    <t>Zavarovanje gradbišča v času gradnje s polovično zaporo prometa in semaforjem (vključno z elaboratom)</t>
  </si>
  <si>
    <t>OPOMBA: cena postavke je fiksna, obračun po dejanskih količinah na podlagi elaborata začasne prometne ureditve, ki se izdela pred začetkom gradnje in računi koncesionarja</t>
  </si>
  <si>
    <t>Izdelava banke cestnih podatkov (BCP)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</si>
</sst>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"/>
    <numFmt numFmtId="173" formatCode="#,##0.00\ &quot;SIT&quot;"/>
    <numFmt numFmtId="174" formatCode="#,##0.0000\ _S_I_T"/>
    <numFmt numFmtId="175" formatCode="0.0000"/>
    <numFmt numFmtId="176" formatCode="#,##0.00\ [$EUR]"/>
    <numFmt numFmtId="177" formatCode="#,##0.00\ [$€-1]"/>
    <numFmt numFmtId="178" formatCode="#,##0.00\ \€"/>
  </numFmts>
  <fonts count="4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left" vertical="top" wrapText="1"/>
      <protection/>
    </xf>
    <xf numFmtId="0" fontId="6" fillId="0" borderId="0" xfId="0" applyFont="1" applyFill="1" applyAlignment="1" applyProtection="1">
      <alignment horizontal="left" vertical="top" wrapText="1"/>
      <protection/>
    </xf>
    <xf numFmtId="0" fontId="0" fillId="0" borderId="0" xfId="0" applyAlignment="1" applyProtection="1">
      <alignment horizontal="center" vertical="top"/>
      <protection/>
    </xf>
    <xf numFmtId="49" fontId="0" fillId="0" borderId="0" xfId="0" applyNumberFormat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/>
      <protection/>
    </xf>
    <xf numFmtId="49" fontId="0" fillId="0" borderId="0" xfId="0" applyNumberFormat="1" applyFill="1" applyAlignment="1" applyProtection="1">
      <alignment horizontal="center" vertical="top"/>
      <protection/>
    </xf>
    <xf numFmtId="4" fontId="0" fillId="0" borderId="0" xfId="0" applyNumberFormat="1" applyAlignment="1" applyProtection="1">
      <alignment horizontal="right" vertical="top" wrapText="1" indent="1"/>
      <protection/>
    </xf>
    <xf numFmtId="4" fontId="0" fillId="0" borderId="0" xfId="0" applyNumberFormat="1" applyFill="1" applyAlignment="1" applyProtection="1">
      <alignment horizontal="right" vertical="top" wrapText="1" indent="1"/>
      <protection/>
    </xf>
    <xf numFmtId="0" fontId="8" fillId="0" borderId="0" xfId="0" applyFont="1" applyAlignment="1" applyProtection="1">
      <alignment horizontal="left" vertical="top" wrapText="1"/>
      <protection/>
    </xf>
    <xf numFmtId="178" fontId="0" fillId="33" borderId="0" xfId="0" applyNumberFormat="1" applyFill="1" applyAlignment="1" applyProtection="1">
      <alignment horizontal="right" vertical="top"/>
      <protection locked="0"/>
    </xf>
    <xf numFmtId="178" fontId="0" fillId="33" borderId="0" xfId="0" applyNumberFormat="1" applyFont="1" applyFill="1" applyAlignment="1" applyProtection="1">
      <alignment horizontal="right" vertical="top"/>
      <protection locked="0"/>
    </xf>
    <xf numFmtId="0" fontId="6" fillId="0" borderId="10" xfId="0" applyFont="1" applyBorder="1" applyAlignment="1" applyProtection="1">
      <alignment horizontal="left" vertical="center" wrapText="1"/>
      <protection/>
    </xf>
    <xf numFmtId="177" fontId="6" fillId="0" borderId="11" xfId="0" applyNumberFormat="1" applyFont="1" applyBorder="1" applyAlignment="1" applyProtection="1">
      <alignment horizontal="right" vertical="center"/>
      <protection/>
    </xf>
    <xf numFmtId="178" fontId="0" fillId="0" borderId="0" xfId="0" applyNumberFormat="1" applyAlignment="1" applyProtection="1">
      <alignment horizontal="right" vertical="top"/>
      <protection/>
    </xf>
    <xf numFmtId="178" fontId="0" fillId="0" borderId="0" xfId="0" applyNumberFormat="1" applyAlignment="1" applyProtection="1">
      <alignment horizontal="right" vertical="top" wrapText="1" indent="1"/>
      <protection/>
    </xf>
    <xf numFmtId="0" fontId="6" fillId="0" borderId="12" xfId="0" applyFont="1" applyBorder="1" applyAlignment="1" applyProtection="1">
      <alignment horizontal="left" vertical="center"/>
      <protection/>
    </xf>
    <xf numFmtId="177" fontId="6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/>
      <protection/>
    </xf>
    <xf numFmtId="177" fontId="6" fillId="0" borderId="0" xfId="0" applyNumberFormat="1" applyFont="1" applyAlignment="1" applyProtection="1">
      <alignment horizontal="right" vertical="center"/>
      <protection/>
    </xf>
    <xf numFmtId="178" fontId="6" fillId="0" borderId="0" xfId="0" applyNumberFormat="1" applyFont="1" applyAlignment="1" applyProtection="1">
      <alignment horizontal="right" vertical="top"/>
      <protection/>
    </xf>
    <xf numFmtId="178" fontId="0" fillId="0" borderId="0" xfId="0" applyNumberFormat="1" applyFont="1" applyAlignment="1" applyProtection="1">
      <alignment horizontal="right" vertical="top" wrapText="1" indent="1"/>
      <protection/>
    </xf>
    <xf numFmtId="49" fontId="0" fillId="0" borderId="0" xfId="0" applyNumberFormat="1" applyFont="1" applyAlignment="1" applyProtection="1">
      <alignment horizontal="center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4" fontId="0" fillId="0" borderId="0" xfId="0" applyNumberFormat="1" applyFont="1" applyAlignment="1" applyProtection="1">
      <alignment horizontal="right" vertical="top" wrapText="1" indent="1"/>
      <protection/>
    </xf>
    <xf numFmtId="178" fontId="0" fillId="0" borderId="0" xfId="0" applyNumberFormat="1" applyFill="1" applyAlignment="1" applyProtection="1">
      <alignment horizontal="right" vertical="top"/>
      <protection/>
    </xf>
    <xf numFmtId="178" fontId="0" fillId="0" borderId="0" xfId="0" applyNumberFormat="1" applyFill="1" applyAlignment="1" applyProtection="1">
      <alignment horizontal="right" vertical="top" wrapText="1" indent="1"/>
      <protection/>
    </xf>
    <xf numFmtId="178" fontId="6" fillId="0" borderId="0" xfId="0" applyNumberFormat="1" applyFont="1" applyAlignment="1" applyProtection="1">
      <alignment horizontal="right" vertical="top" wrapText="1" indent="1"/>
      <protection/>
    </xf>
    <xf numFmtId="178" fontId="6" fillId="0" borderId="0" xfId="0" applyNumberFormat="1" applyFont="1" applyFill="1" applyAlignment="1" applyProtection="1">
      <alignment horizontal="right" vertical="top"/>
      <protection/>
    </xf>
    <xf numFmtId="178" fontId="6" fillId="0" borderId="0" xfId="0" applyNumberFormat="1" applyFont="1" applyFill="1" applyAlignment="1" applyProtection="1">
      <alignment horizontal="right" vertical="top" wrapText="1" indent="1"/>
      <protection/>
    </xf>
    <xf numFmtId="0" fontId="0" fillId="0" borderId="0" xfId="0" applyFont="1" applyFill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2" fillId="0" borderId="0" xfId="0" applyFont="1" applyAlignment="1" applyProtection="1">
      <alignment horizontal="center" vertical="top"/>
      <protection/>
    </xf>
    <xf numFmtId="49" fontId="2" fillId="0" borderId="0" xfId="0" applyNumberFormat="1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left" vertical="top" wrapText="1"/>
      <protection/>
    </xf>
    <xf numFmtId="4" fontId="2" fillId="0" borderId="0" xfId="0" applyNumberFormat="1" applyFont="1" applyAlignment="1" applyProtection="1">
      <alignment horizontal="right" vertical="top" wrapText="1" indent="1"/>
      <protection/>
    </xf>
    <xf numFmtId="178" fontId="2" fillId="0" borderId="0" xfId="0" applyNumberFormat="1" applyFont="1" applyAlignment="1" applyProtection="1">
      <alignment horizontal="right" vertical="top"/>
      <protection/>
    </xf>
    <xf numFmtId="178" fontId="2" fillId="0" borderId="0" xfId="0" applyNumberFormat="1" applyFont="1" applyAlignment="1" applyProtection="1">
      <alignment horizontal="right" vertical="top" wrapText="1" indent="1"/>
      <protection/>
    </xf>
    <xf numFmtId="0" fontId="3" fillId="0" borderId="0" xfId="0" applyFont="1" applyAlignment="1" applyProtection="1">
      <alignment horizontal="center" vertical="center" wrapText="1"/>
      <protection/>
    </xf>
    <xf numFmtId="49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4" fontId="3" fillId="34" borderId="14" xfId="0" applyNumberFormat="1" applyFont="1" applyFill="1" applyBorder="1" applyAlignment="1" applyProtection="1">
      <alignment horizontal="center" vertical="center" wrapText="1"/>
      <protection/>
    </xf>
    <xf numFmtId="178" fontId="3" fillId="34" borderId="15" xfId="0" applyNumberFormat="1" applyFont="1" applyFill="1" applyBorder="1" applyAlignment="1" applyProtection="1">
      <alignment horizontal="center" vertical="center" wrapText="1"/>
      <protection/>
    </xf>
    <xf numFmtId="178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" fontId="3" fillId="0" borderId="0" xfId="0" applyNumberFormat="1" applyFont="1" applyFill="1" applyBorder="1" applyAlignment="1" applyProtection="1">
      <alignment horizontal="right" vertical="top" wrapText="1" indent="1"/>
      <protection/>
    </xf>
    <xf numFmtId="178" fontId="3" fillId="0" borderId="0" xfId="0" applyNumberFormat="1" applyFont="1" applyFill="1" applyBorder="1" applyAlignment="1" applyProtection="1">
      <alignment horizontal="right" vertical="top"/>
      <protection/>
    </xf>
    <xf numFmtId="178" fontId="3" fillId="0" borderId="0" xfId="0" applyNumberFormat="1" applyFont="1" applyFill="1" applyBorder="1" applyAlignment="1" applyProtection="1">
      <alignment horizontal="right" vertical="top" wrapText="1" indent="1"/>
      <protection/>
    </xf>
    <xf numFmtId="0" fontId="7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center" vertical="top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19"/>
  <sheetViews>
    <sheetView tabSelected="1" zoomScale="115" zoomScaleNormal="115" zoomScalePageLayoutView="0" workbookViewId="0" topLeftCell="A1">
      <pane ySplit="6" topLeftCell="A101" activePane="bottomLeft" state="frozen"/>
      <selection pane="topLeft" activeCell="A1" sqref="A1"/>
      <selection pane="bottomLeft" activeCell="G105" sqref="G105"/>
    </sheetView>
  </sheetViews>
  <sheetFormatPr defaultColWidth="9.140625" defaultRowHeight="12.75"/>
  <cols>
    <col min="1" max="1" width="9.140625" style="5" customWidth="1"/>
    <col min="2" max="3" width="10.7109375" style="6" customWidth="1"/>
    <col min="4" max="4" width="47.7109375" style="2" customWidth="1"/>
    <col min="5" max="5" width="14.7109375" style="6" customWidth="1"/>
    <col min="6" max="6" width="12.7109375" style="9" customWidth="1"/>
    <col min="7" max="7" width="15.7109375" style="16" customWidth="1"/>
    <col min="8" max="8" width="15.7109375" style="17" customWidth="1"/>
    <col min="9" max="16384" width="9.140625" style="5" customWidth="1"/>
  </cols>
  <sheetData>
    <row r="1" ht="19.5" customHeight="1">
      <c r="B1" s="33"/>
    </row>
    <row r="2" spans="2:8" s="34" customFormat="1" ht="15.75">
      <c r="B2" s="53" t="s">
        <v>143</v>
      </c>
      <c r="C2" s="53"/>
      <c r="D2" s="53"/>
      <c r="E2" s="53"/>
      <c r="F2" s="53"/>
      <c r="G2" s="53"/>
      <c r="H2" s="53"/>
    </row>
    <row r="3" spans="2:8" s="34" customFormat="1" ht="15.75">
      <c r="B3" s="53" t="s">
        <v>145</v>
      </c>
      <c r="C3" s="53"/>
      <c r="D3" s="53"/>
      <c r="E3" s="53"/>
      <c r="F3" s="53"/>
      <c r="G3" s="53"/>
      <c r="H3" s="53"/>
    </row>
    <row r="4" spans="2:8" s="34" customFormat="1" ht="15.75">
      <c r="B4" s="54" t="s">
        <v>131</v>
      </c>
      <c r="C4" s="54"/>
      <c r="D4" s="54"/>
      <c r="E4" s="54"/>
      <c r="F4" s="54"/>
      <c r="G4" s="54"/>
      <c r="H4" s="54"/>
    </row>
    <row r="5" spans="2:8" s="35" customFormat="1" ht="9.75" customHeight="1">
      <c r="B5" s="36"/>
      <c r="C5" s="36"/>
      <c r="D5" s="37"/>
      <c r="E5" s="36"/>
      <c r="F5" s="38"/>
      <c r="G5" s="39"/>
      <c r="H5" s="40"/>
    </row>
    <row r="6" spans="2:8" s="41" customFormat="1" ht="31.5" customHeight="1" thickBot="1">
      <c r="B6" s="42" t="s">
        <v>0</v>
      </c>
      <c r="C6" s="42" t="s">
        <v>3</v>
      </c>
      <c r="D6" s="43" t="s">
        <v>2</v>
      </c>
      <c r="E6" s="42" t="s">
        <v>4</v>
      </c>
      <c r="F6" s="44" t="s">
        <v>1</v>
      </c>
      <c r="G6" s="45" t="s">
        <v>5</v>
      </c>
      <c r="H6" s="46" t="s">
        <v>126</v>
      </c>
    </row>
    <row r="7" spans="2:8" s="47" customFormat="1" ht="9.75" customHeight="1">
      <c r="B7" s="48"/>
      <c r="C7" s="48"/>
      <c r="D7" s="49"/>
      <c r="E7" s="48"/>
      <c r="F7" s="50"/>
      <c r="G7" s="51"/>
      <c r="H7" s="52"/>
    </row>
    <row r="8" spans="4:8" ht="12.75">
      <c r="D8" s="1" t="s">
        <v>6</v>
      </c>
      <c r="G8" s="22" t="s">
        <v>119</v>
      </c>
      <c r="H8" s="29">
        <f>+SUM(H9:H18)</f>
        <v>0</v>
      </c>
    </row>
    <row r="9" spans="2:8" s="7" customFormat="1" ht="12.75">
      <c r="B9" s="8"/>
      <c r="C9" s="8"/>
      <c r="D9" s="4"/>
      <c r="E9" s="8"/>
      <c r="F9" s="10"/>
      <c r="G9" s="30"/>
      <c r="H9" s="31"/>
    </row>
    <row r="10" ht="12.75">
      <c r="D10" s="1" t="s">
        <v>7</v>
      </c>
    </row>
    <row r="11" spans="2:8" ht="25.5">
      <c r="B11" s="6" t="s">
        <v>8</v>
      </c>
      <c r="C11" s="6" t="s">
        <v>9</v>
      </c>
      <c r="D11" s="2" t="s">
        <v>11</v>
      </c>
      <c r="E11" s="6" t="s">
        <v>10</v>
      </c>
      <c r="F11" s="9">
        <v>30</v>
      </c>
      <c r="G11" s="12"/>
      <c r="H11" s="17">
        <f>ROUND(F11*G11,2)</f>
        <v>0</v>
      </c>
    </row>
    <row r="12" spans="2:8" s="7" customFormat="1" ht="12.75">
      <c r="B12" s="8"/>
      <c r="C12" s="8"/>
      <c r="D12" s="3"/>
      <c r="E12" s="8"/>
      <c r="F12" s="10"/>
      <c r="G12" s="27"/>
      <c r="H12" s="28"/>
    </row>
    <row r="13" ht="12.75">
      <c r="D13" s="1" t="s">
        <v>12</v>
      </c>
    </row>
    <row r="14" spans="2:8" ht="25.5">
      <c r="B14" s="6" t="s">
        <v>8</v>
      </c>
      <c r="C14" s="6" t="s">
        <v>13</v>
      </c>
      <c r="D14" s="2" t="s">
        <v>15</v>
      </c>
      <c r="E14" s="6" t="s">
        <v>14</v>
      </c>
      <c r="F14" s="9">
        <v>20</v>
      </c>
      <c r="G14" s="12"/>
      <c r="H14" s="17">
        <f>ROUND(F14*G14,2)</f>
        <v>0</v>
      </c>
    </row>
    <row r="15" spans="2:8" ht="25.5">
      <c r="B15" s="6" t="s">
        <v>16</v>
      </c>
      <c r="C15" s="6" t="s">
        <v>17</v>
      </c>
      <c r="D15" s="2" t="s">
        <v>144</v>
      </c>
      <c r="E15" s="6" t="s">
        <v>18</v>
      </c>
      <c r="F15" s="9">
        <v>1</v>
      </c>
      <c r="G15" s="12"/>
      <c r="H15" s="17">
        <f>ROUND(F15*G15,2)</f>
        <v>0</v>
      </c>
    </row>
    <row r="16" spans="2:8" ht="25.5">
      <c r="B16" s="6" t="s">
        <v>19</v>
      </c>
      <c r="C16" s="6" t="s">
        <v>20</v>
      </c>
      <c r="D16" s="2" t="s">
        <v>22</v>
      </c>
      <c r="E16" s="6" t="s">
        <v>21</v>
      </c>
      <c r="F16" s="9">
        <v>10</v>
      </c>
      <c r="G16" s="12"/>
      <c r="H16" s="17">
        <f>ROUND(F16*G16,2)</f>
        <v>0</v>
      </c>
    </row>
    <row r="17" spans="2:8" ht="25.5">
      <c r="B17" s="6" t="s">
        <v>23</v>
      </c>
      <c r="C17" s="6" t="s">
        <v>24</v>
      </c>
      <c r="D17" s="2" t="s">
        <v>26</v>
      </c>
      <c r="E17" s="6" t="s">
        <v>25</v>
      </c>
      <c r="F17" s="9">
        <v>5</v>
      </c>
      <c r="G17" s="12"/>
      <c r="H17" s="17">
        <f>ROUND(F17*G17,2)</f>
        <v>0</v>
      </c>
    </row>
    <row r="18" spans="2:8" s="7" customFormat="1" ht="12.75">
      <c r="B18" s="8"/>
      <c r="C18" s="8"/>
      <c r="D18" s="3"/>
      <c r="E18" s="8"/>
      <c r="F18" s="10"/>
      <c r="G18" s="27"/>
      <c r="H18" s="28"/>
    </row>
    <row r="19" spans="4:8" ht="12.75">
      <c r="D19" s="1" t="s">
        <v>27</v>
      </c>
      <c r="G19" s="22" t="s">
        <v>120</v>
      </c>
      <c r="H19" s="29">
        <f>+SUM(H20:H38)</f>
        <v>0</v>
      </c>
    </row>
    <row r="20" spans="2:8" s="7" customFormat="1" ht="12.75">
      <c r="B20" s="8"/>
      <c r="C20" s="8"/>
      <c r="D20" s="4"/>
      <c r="E20" s="8"/>
      <c r="F20" s="10"/>
      <c r="G20" s="30"/>
      <c r="H20" s="31"/>
    </row>
    <row r="21" ht="12.75">
      <c r="D21" s="1" t="s">
        <v>28</v>
      </c>
    </row>
    <row r="22" spans="2:8" ht="12.75">
      <c r="B22" s="6" t="s">
        <v>8</v>
      </c>
      <c r="C22" s="6" t="s">
        <v>29</v>
      </c>
      <c r="D22" s="2" t="s">
        <v>30</v>
      </c>
      <c r="E22" s="6" t="s">
        <v>25</v>
      </c>
      <c r="F22" s="9">
        <v>25</v>
      </c>
      <c r="G22" s="12"/>
      <c r="H22" s="17">
        <f>ROUND(F22*G22,2)</f>
        <v>0</v>
      </c>
    </row>
    <row r="23" ht="38.25">
      <c r="D23" s="11" t="s">
        <v>132</v>
      </c>
    </row>
    <row r="24" spans="2:8" s="7" customFormat="1" ht="12.75">
      <c r="B24" s="8"/>
      <c r="C24" s="8"/>
      <c r="D24" s="3"/>
      <c r="E24" s="8"/>
      <c r="F24" s="10"/>
      <c r="G24" s="27"/>
      <c r="H24" s="28"/>
    </row>
    <row r="25" ht="12.75">
      <c r="D25" s="1" t="s">
        <v>31</v>
      </c>
    </row>
    <row r="26" spans="2:8" ht="25.5">
      <c r="B26" s="6" t="s">
        <v>8</v>
      </c>
      <c r="C26" s="6" t="s">
        <v>32</v>
      </c>
      <c r="D26" s="2" t="s">
        <v>33</v>
      </c>
      <c r="E26" s="6" t="s">
        <v>21</v>
      </c>
      <c r="F26" s="9">
        <v>20</v>
      </c>
      <c r="G26" s="12"/>
      <c r="H26" s="17">
        <f>ROUND(F26*G26,2)</f>
        <v>0</v>
      </c>
    </row>
    <row r="27" spans="2:8" s="7" customFormat="1" ht="12.75">
      <c r="B27" s="8"/>
      <c r="C27" s="8"/>
      <c r="D27" s="3"/>
      <c r="E27" s="8"/>
      <c r="F27" s="10"/>
      <c r="G27" s="27"/>
      <c r="H27" s="28"/>
    </row>
    <row r="28" ht="12.75">
      <c r="D28" s="1" t="s">
        <v>34</v>
      </c>
    </row>
    <row r="29" spans="2:8" ht="25.5">
      <c r="B29" s="6" t="s">
        <v>8</v>
      </c>
      <c r="C29" s="6" t="s">
        <v>35</v>
      </c>
      <c r="D29" s="2" t="s">
        <v>36</v>
      </c>
      <c r="E29" s="6" t="s">
        <v>25</v>
      </c>
      <c r="F29" s="9">
        <v>3</v>
      </c>
      <c r="G29" s="12"/>
      <c r="H29" s="17">
        <f>ROUND(F29*G29,2)</f>
        <v>0</v>
      </c>
    </row>
    <row r="30" spans="2:8" s="7" customFormat="1" ht="12.75">
      <c r="B30" s="8"/>
      <c r="C30" s="8"/>
      <c r="D30" s="3"/>
      <c r="E30" s="8"/>
      <c r="F30" s="10"/>
      <c r="G30" s="27"/>
      <c r="H30" s="28"/>
    </row>
    <row r="31" ht="12.75">
      <c r="D31" s="1" t="s">
        <v>37</v>
      </c>
    </row>
    <row r="32" spans="2:8" ht="12.75">
      <c r="B32" s="6" t="s">
        <v>8</v>
      </c>
      <c r="C32" s="6" t="s">
        <v>38</v>
      </c>
      <c r="D32" s="2" t="s">
        <v>39</v>
      </c>
      <c r="E32" s="6" t="s">
        <v>21</v>
      </c>
      <c r="F32" s="9">
        <v>8</v>
      </c>
      <c r="G32" s="12"/>
      <c r="H32" s="17">
        <f>ROUND(F32*G32,2)</f>
        <v>0</v>
      </c>
    </row>
    <row r="33" spans="2:8" ht="25.5">
      <c r="B33" s="6" t="s">
        <v>16</v>
      </c>
      <c r="C33" s="6" t="s">
        <v>40</v>
      </c>
      <c r="D33" s="2" t="s">
        <v>41</v>
      </c>
      <c r="E33" s="6" t="s">
        <v>21</v>
      </c>
      <c r="F33" s="9">
        <v>8</v>
      </c>
      <c r="G33" s="12"/>
      <c r="H33" s="17">
        <f>ROUND(F33*G33,2)</f>
        <v>0</v>
      </c>
    </row>
    <row r="34" spans="2:8" s="7" customFormat="1" ht="12.75">
      <c r="B34" s="8"/>
      <c r="C34" s="8"/>
      <c r="D34" s="3"/>
      <c r="E34" s="8"/>
      <c r="F34" s="10"/>
      <c r="G34" s="27"/>
      <c r="H34" s="28"/>
    </row>
    <row r="35" ht="25.5">
      <c r="D35" s="1" t="s">
        <v>42</v>
      </c>
    </row>
    <row r="36" spans="2:8" ht="12.75">
      <c r="B36" s="6" t="s">
        <v>8</v>
      </c>
      <c r="C36" s="6" t="s">
        <v>43</v>
      </c>
      <c r="D36" s="2" t="s">
        <v>45</v>
      </c>
      <c r="E36" s="6" t="s">
        <v>44</v>
      </c>
      <c r="F36" s="9">
        <v>4</v>
      </c>
      <c r="G36" s="12"/>
      <c r="H36" s="17">
        <f>ROUND(F36*G36,2)</f>
        <v>0</v>
      </c>
    </row>
    <row r="37" spans="2:8" ht="12.75">
      <c r="B37" s="6" t="s">
        <v>16</v>
      </c>
      <c r="C37" s="6" t="s">
        <v>46</v>
      </c>
      <c r="D37" s="2" t="s">
        <v>47</v>
      </c>
      <c r="E37" s="6" t="s">
        <v>44</v>
      </c>
      <c r="F37" s="9">
        <v>4</v>
      </c>
      <c r="G37" s="12"/>
      <c r="H37" s="17">
        <f>ROUND(F37*G37,2)</f>
        <v>0</v>
      </c>
    </row>
    <row r="38" spans="2:8" s="7" customFormat="1" ht="12.75">
      <c r="B38" s="8"/>
      <c r="C38" s="8"/>
      <c r="D38" s="3"/>
      <c r="E38" s="8"/>
      <c r="F38" s="10"/>
      <c r="G38" s="27"/>
      <c r="H38" s="28"/>
    </row>
    <row r="39" spans="4:8" ht="12.75">
      <c r="D39" s="1" t="s">
        <v>48</v>
      </c>
      <c r="G39" s="22" t="s">
        <v>121</v>
      </c>
      <c r="H39" s="29">
        <f>+SUM(H40:H56)</f>
        <v>0</v>
      </c>
    </row>
    <row r="40" spans="2:8" s="7" customFormat="1" ht="12.75">
      <c r="B40" s="8"/>
      <c r="C40" s="8"/>
      <c r="D40" s="4"/>
      <c r="E40" s="8"/>
      <c r="F40" s="10"/>
      <c r="G40" s="30"/>
      <c r="H40" s="31"/>
    </row>
    <row r="41" ht="12.75">
      <c r="D41" s="1" t="s">
        <v>49</v>
      </c>
    </row>
    <row r="42" spans="2:8" ht="25.5">
      <c r="B42" s="6" t="s">
        <v>8</v>
      </c>
      <c r="C42" s="6" t="s">
        <v>50</v>
      </c>
      <c r="D42" s="32" t="s">
        <v>51</v>
      </c>
      <c r="E42" s="8" t="s">
        <v>21</v>
      </c>
      <c r="F42" s="10">
        <v>125</v>
      </c>
      <c r="G42" s="12"/>
      <c r="H42" s="28">
        <f>ROUND(F42*G42,2)</f>
        <v>0</v>
      </c>
    </row>
    <row r="43" spans="2:8" ht="25.5">
      <c r="B43" s="6" t="s">
        <v>16</v>
      </c>
      <c r="C43" s="6" t="s">
        <v>52</v>
      </c>
      <c r="D43" s="2" t="s">
        <v>53</v>
      </c>
      <c r="E43" s="6" t="s">
        <v>25</v>
      </c>
      <c r="F43" s="9">
        <v>2</v>
      </c>
      <c r="G43" s="12"/>
      <c r="H43" s="17">
        <f>ROUND(F43*G43,2)</f>
        <v>0</v>
      </c>
    </row>
    <row r="44" spans="2:8" s="7" customFormat="1" ht="12.75">
      <c r="B44" s="8"/>
      <c r="C44" s="8"/>
      <c r="D44" s="3"/>
      <c r="E44" s="8"/>
      <c r="F44" s="10"/>
      <c r="G44" s="27"/>
      <c r="H44" s="28"/>
    </row>
    <row r="45" ht="12.75">
      <c r="D45" s="1" t="s">
        <v>54</v>
      </c>
    </row>
    <row r="46" spans="2:8" ht="12.75">
      <c r="B46" s="6" t="s">
        <v>8</v>
      </c>
      <c r="C46" s="6" t="s">
        <v>55</v>
      </c>
      <c r="D46" s="2" t="s">
        <v>56</v>
      </c>
      <c r="E46" s="6" t="s">
        <v>21</v>
      </c>
      <c r="F46" s="9">
        <v>115</v>
      </c>
      <c r="G46" s="12"/>
      <c r="H46" s="17">
        <f>ROUND(F46*G46,2)</f>
        <v>0</v>
      </c>
    </row>
    <row r="47" spans="2:8" ht="12.75">
      <c r="B47" s="6" t="s">
        <v>16</v>
      </c>
      <c r="C47" s="6" t="s">
        <v>57</v>
      </c>
      <c r="D47" s="2" t="s">
        <v>58</v>
      </c>
      <c r="E47" s="6" t="s">
        <v>21</v>
      </c>
      <c r="F47" s="9">
        <v>4</v>
      </c>
      <c r="G47" s="12"/>
      <c r="H47" s="17">
        <f>ROUND(F47*G47,2)</f>
        <v>0</v>
      </c>
    </row>
    <row r="48" spans="2:8" ht="25.5">
      <c r="B48" s="6" t="s">
        <v>19</v>
      </c>
      <c r="C48" s="6" t="s">
        <v>59</v>
      </c>
      <c r="D48" s="2" t="s">
        <v>60</v>
      </c>
      <c r="E48" s="6" t="s">
        <v>21</v>
      </c>
      <c r="F48" s="9">
        <v>125</v>
      </c>
      <c r="G48" s="12"/>
      <c r="H48" s="17">
        <f>ROUND(F48*G48,2)</f>
        <v>0</v>
      </c>
    </row>
    <row r="49" spans="2:8" ht="25.5">
      <c r="B49" s="6" t="s">
        <v>23</v>
      </c>
      <c r="C49" s="6" t="s">
        <v>61</v>
      </c>
      <c r="D49" s="2" t="s">
        <v>62</v>
      </c>
      <c r="E49" s="6" t="s">
        <v>21</v>
      </c>
      <c r="F49" s="9">
        <v>125</v>
      </c>
      <c r="G49" s="12"/>
      <c r="H49" s="17">
        <f>ROUND(F49*G49,2)</f>
        <v>0</v>
      </c>
    </row>
    <row r="50" spans="2:8" s="7" customFormat="1" ht="12.75">
      <c r="B50" s="8"/>
      <c r="C50" s="8"/>
      <c r="D50" s="3"/>
      <c r="E50" s="8"/>
      <c r="F50" s="10"/>
      <c r="G50" s="27"/>
      <c r="H50" s="28"/>
    </row>
    <row r="51" ht="12.75">
      <c r="D51" s="1" t="s">
        <v>63</v>
      </c>
    </row>
    <row r="52" spans="2:8" ht="25.5">
      <c r="B52" s="6" t="s">
        <v>8</v>
      </c>
      <c r="C52" s="6" t="s">
        <v>64</v>
      </c>
      <c r="D52" s="3" t="s">
        <v>65</v>
      </c>
      <c r="E52" s="6" t="s">
        <v>14</v>
      </c>
      <c r="F52" s="9">
        <v>11</v>
      </c>
      <c r="G52" s="12"/>
      <c r="H52" s="17">
        <f>ROUND(F52*G52,2)</f>
        <v>0</v>
      </c>
    </row>
    <row r="53" ht="25.5">
      <c r="D53" s="11" t="s">
        <v>133</v>
      </c>
    </row>
    <row r="54" spans="2:8" ht="25.5">
      <c r="B54" s="6" t="s">
        <v>16</v>
      </c>
      <c r="C54" s="6" t="s">
        <v>66</v>
      </c>
      <c r="D54" s="3" t="s">
        <v>67</v>
      </c>
      <c r="E54" s="6" t="s">
        <v>14</v>
      </c>
      <c r="F54" s="9">
        <v>42</v>
      </c>
      <c r="G54" s="12"/>
      <c r="H54" s="17">
        <f>ROUND(F54*G54,2)</f>
        <v>0</v>
      </c>
    </row>
    <row r="55" ht="25.5">
      <c r="D55" s="11" t="s">
        <v>134</v>
      </c>
    </row>
    <row r="56" spans="2:8" s="7" customFormat="1" ht="12.75">
      <c r="B56" s="8"/>
      <c r="C56" s="8"/>
      <c r="D56" s="3"/>
      <c r="E56" s="8"/>
      <c r="F56" s="10"/>
      <c r="G56" s="27"/>
      <c r="H56" s="28"/>
    </row>
    <row r="57" spans="4:8" ht="12.75">
      <c r="D57" s="1" t="s">
        <v>68</v>
      </c>
      <c r="G57" s="22" t="s">
        <v>122</v>
      </c>
      <c r="H57" s="29">
        <f>+SUM(H58:H73)</f>
        <v>0</v>
      </c>
    </row>
    <row r="58" spans="2:8" s="7" customFormat="1" ht="12.75">
      <c r="B58" s="8"/>
      <c r="C58" s="8"/>
      <c r="D58" s="4"/>
      <c r="E58" s="8"/>
      <c r="F58" s="10"/>
      <c r="G58" s="30"/>
      <c r="H58" s="31"/>
    </row>
    <row r="59" ht="12.75">
      <c r="D59" s="1" t="s">
        <v>69</v>
      </c>
    </row>
    <row r="60" spans="2:8" ht="25.5">
      <c r="B60" s="6" t="s">
        <v>8</v>
      </c>
      <c r="C60" s="6" t="s">
        <v>70</v>
      </c>
      <c r="D60" s="2" t="s">
        <v>71</v>
      </c>
      <c r="E60" s="6" t="s">
        <v>14</v>
      </c>
      <c r="F60" s="9">
        <v>10</v>
      </c>
      <c r="G60" s="12"/>
      <c r="H60" s="17">
        <f>ROUND(F60*G60,2)</f>
        <v>0</v>
      </c>
    </row>
    <row r="61" ht="25.5">
      <c r="D61" s="11" t="s">
        <v>135</v>
      </c>
    </row>
    <row r="62" spans="2:8" ht="51">
      <c r="B62" s="6" t="s">
        <v>16</v>
      </c>
      <c r="C62" s="6" t="s">
        <v>72</v>
      </c>
      <c r="D62" s="2" t="s">
        <v>73</v>
      </c>
      <c r="E62" s="6" t="s">
        <v>18</v>
      </c>
      <c r="F62" s="9">
        <v>1</v>
      </c>
      <c r="G62" s="12"/>
      <c r="H62" s="17">
        <f>ROUND(F62*G62,2)</f>
        <v>0</v>
      </c>
    </row>
    <row r="63" ht="25.5">
      <c r="D63" s="11" t="s">
        <v>136</v>
      </c>
    </row>
    <row r="64" spans="2:8" ht="51">
      <c r="B64" s="6" t="s">
        <v>19</v>
      </c>
      <c r="C64" s="6" t="s">
        <v>74</v>
      </c>
      <c r="D64" s="2" t="s">
        <v>75</v>
      </c>
      <c r="E64" s="6" t="s">
        <v>25</v>
      </c>
      <c r="F64" s="9">
        <v>8</v>
      </c>
      <c r="G64" s="12"/>
      <c r="H64" s="17">
        <f>ROUND(F64*G64,2)</f>
        <v>0</v>
      </c>
    </row>
    <row r="65" spans="2:8" ht="63.75">
      <c r="B65" s="6" t="s">
        <v>23</v>
      </c>
      <c r="C65" s="6" t="s">
        <v>76</v>
      </c>
      <c r="D65" s="2" t="s">
        <v>77</v>
      </c>
      <c r="E65" s="6" t="s">
        <v>25</v>
      </c>
      <c r="F65" s="9">
        <v>8</v>
      </c>
      <c r="G65" s="12"/>
      <c r="H65" s="17">
        <f>ROUND(F65*G65,2)</f>
        <v>0</v>
      </c>
    </row>
    <row r="66" spans="2:8" s="7" customFormat="1" ht="12.75">
      <c r="B66" s="8"/>
      <c r="C66" s="8"/>
      <c r="D66" s="3"/>
      <c r="E66" s="8"/>
      <c r="F66" s="10"/>
      <c r="G66" s="27"/>
      <c r="H66" s="28"/>
    </row>
    <row r="67" ht="12.75">
      <c r="D67" s="1" t="s">
        <v>78</v>
      </c>
    </row>
    <row r="68" spans="2:8" ht="25.5">
      <c r="B68" s="6" t="s">
        <v>8</v>
      </c>
      <c r="C68" s="6" t="s">
        <v>79</v>
      </c>
      <c r="D68" s="2" t="s">
        <v>80</v>
      </c>
      <c r="E68" s="6" t="s">
        <v>10</v>
      </c>
      <c r="F68" s="9">
        <v>2</v>
      </c>
      <c r="G68" s="12"/>
      <c r="H68" s="17">
        <f>ROUND(F68*G68,2)</f>
        <v>0</v>
      </c>
    </row>
    <row r="69" ht="38.25">
      <c r="D69" s="11" t="s">
        <v>137</v>
      </c>
    </row>
    <row r="70" spans="2:8" ht="25.5">
      <c r="B70" s="6" t="s">
        <v>16</v>
      </c>
      <c r="C70" s="6" t="s">
        <v>81</v>
      </c>
      <c r="D70" s="2" t="s">
        <v>82</v>
      </c>
      <c r="E70" s="6" t="s">
        <v>10</v>
      </c>
      <c r="F70" s="9">
        <v>1</v>
      </c>
      <c r="G70" s="12"/>
      <c r="H70" s="17">
        <f>ROUND(F70*G70,2)</f>
        <v>0</v>
      </c>
    </row>
    <row r="71" spans="2:8" ht="38.25">
      <c r="B71" s="6" t="s">
        <v>19</v>
      </c>
      <c r="C71" s="6" t="s">
        <v>83</v>
      </c>
      <c r="D71" s="2" t="s">
        <v>84</v>
      </c>
      <c r="E71" s="6" t="s">
        <v>10</v>
      </c>
      <c r="F71" s="9">
        <v>2</v>
      </c>
      <c r="G71" s="12"/>
      <c r="H71" s="17">
        <f>ROUND(F71*G71,2)</f>
        <v>0</v>
      </c>
    </row>
    <row r="72" spans="2:8" ht="28.5" customHeight="1">
      <c r="B72" s="6" t="s">
        <v>23</v>
      </c>
      <c r="C72" s="6" t="s">
        <v>85</v>
      </c>
      <c r="D72" s="2" t="s">
        <v>86</v>
      </c>
      <c r="E72" s="6" t="s">
        <v>10</v>
      </c>
      <c r="F72" s="9">
        <v>1</v>
      </c>
      <c r="G72" s="12"/>
      <c r="H72" s="17">
        <f>ROUND(F72*G72,2)</f>
        <v>0</v>
      </c>
    </row>
    <row r="73" spans="2:8" s="7" customFormat="1" ht="12.75">
      <c r="B73" s="8"/>
      <c r="C73" s="8"/>
      <c r="D73" s="3"/>
      <c r="E73" s="8"/>
      <c r="F73" s="10"/>
      <c r="G73" s="27"/>
      <c r="H73" s="28"/>
    </row>
    <row r="74" spans="4:8" ht="12.75">
      <c r="D74" s="1" t="s">
        <v>87</v>
      </c>
      <c r="G74" s="22" t="s">
        <v>123</v>
      </c>
      <c r="H74" s="29">
        <f>+SUM(H75:H78)</f>
        <v>0</v>
      </c>
    </row>
    <row r="75" spans="2:8" s="7" customFormat="1" ht="12.75">
      <c r="B75" s="8"/>
      <c r="C75" s="8"/>
      <c r="D75" s="4"/>
      <c r="E75" s="8"/>
      <c r="F75" s="10"/>
      <c r="G75" s="30"/>
      <c r="H75" s="31"/>
    </row>
    <row r="76" ht="12.75">
      <c r="D76" s="1" t="s">
        <v>88</v>
      </c>
    </row>
    <row r="77" spans="2:8" ht="38.25">
      <c r="B77" s="6" t="s">
        <v>8</v>
      </c>
      <c r="C77" s="6" t="s">
        <v>89</v>
      </c>
      <c r="D77" s="2" t="s">
        <v>90</v>
      </c>
      <c r="E77" s="6" t="s">
        <v>10</v>
      </c>
      <c r="F77" s="9">
        <v>2</v>
      </c>
      <c r="G77" s="12"/>
      <c r="H77" s="17">
        <f>ROUND(F77*G77,2)</f>
        <v>0</v>
      </c>
    </row>
    <row r="78" spans="2:8" s="7" customFormat="1" ht="12.75">
      <c r="B78" s="8"/>
      <c r="C78" s="8"/>
      <c r="D78" s="3"/>
      <c r="E78" s="8"/>
      <c r="F78" s="10"/>
      <c r="G78" s="27"/>
      <c r="H78" s="28"/>
    </row>
    <row r="79" spans="4:8" ht="12.75">
      <c r="D79" s="1" t="s">
        <v>91</v>
      </c>
      <c r="G79" s="22" t="s">
        <v>124</v>
      </c>
      <c r="H79" s="29">
        <f>+SUM(H80:H96)</f>
        <v>0</v>
      </c>
    </row>
    <row r="80" spans="2:8" s="7" customFormat="1" ht="12.75">
      <c r="B80" s="8"/>
      <c r="C80" s="8"/>
      <c r="D80" s="4"/>
      <c r="E80" s="8"/>
      <c r="F80" s="10"/>
      <c r="G80" s="30"/>
      <c r="H80" s="31"/>
    </row>
    <row r="81" ht="12.75">
      <c r="D81" s="1" t="s">
        <v>92</v>
      </c>
    </row>
    <row r="82" spans="2:8" ht="25.5">
      <c r="B82" s="6" t="s">
        <v>8</v>
      </c>
      <c r="C82" s="6" t="s">
        <v>93</v>
      </c>
      <c r="D82" s="2" t="s">
        <v>94</v>
      </c>
      <c r="E82" s="6" t="s">
        <v>10</v>
      </c>
      <c r="F82" s="9">
        <v>9</v>
      </c>
      <c r="G82" s="12"/>
      <c r="H82" s="17">
        <f>ROUND(F82*G82,2)</f>
        <v>0</v>
      </c>
    </row>
    <row r="83" spans="2:8" ht="38.25">
      <c r="B83" s="6" t="s">
        <v>16</v>
      </c>
      <c r="C83" s="6" t="s">
        <v>95</v>
      </c>
      <c r="D83" s="2" t="s">
        <v>96</v>
      </c>
      <c r="E83" s="6" t="s">
        <v>10</v>
      </c>
      <c r="F83" s="9">
        <v>9</v>
      </c>
      <c r="G83" s="12"/>
      <c r="H83" s="17">
        <f>ROUND(F83*G83,2)</f>
        <v>0</v>
      </c>
    </row>
    <row r="84" spans="2:8" ht="38.25">
      <c r="B84" s="6" t="s">
        <v>19</v>
      </c>
      <c r="C84" s="6" t="s">
        <v>97</v>
      </c>
      <c r="D84" s="2" t="s">
        <v>98</v>
      </c>
      <c r="E84" s="6" t="s">
        <v>10</v>
      </c>
      <c r="F84" s="9">
        <v>2</v>
      </c>
      <c r="G84" s="12"/>
      <c r="H84" s="17">
        <f>ROUND(F84*G84,2)</f>
        <v>0</v>
      </c>
    </row>
    <row r="85" spans="2:8" ht="38.25">
      <c r="B85" s="6" t="s">
        <v>23</v>
      </c>
      <c r="C85" s="6" t="s">
        <v>99</v>
      </c>
      <c r="D85" s="2" t="s">
        <v>100</v>
      </c>
      <c r="E85" s="6" t="s">
        <v>10</v>
      </c>
      <c r="F85" s="9">
        <v>11</v>
      </c>
      <c r="G85" s="12"/>
      <c r="H85" s="17">
        <f>ROUND(F85*G85,2)</f>
        <v>0</v>
      </c>
    </row>
    <row r="86" ht="25.5">
      <c r="D86" s="11" t="s">
        <v>138</v>
      </c>
    </row>
    <row r="87" spans="2:8" ht="38.25">
      <c r="B87" s="6" t="s">
        <v>101</v>
      </c>
      <c r="C87" s="6" t="s">
        <v>102</v>
      </c>
      <c r="D87" s="2" t="s">
        <v>103</v>
      </c>
      <c r="E87" s="6" t="s">
        <v>10</v>
      </c>
      <c r="F87" s="9">
        <v>4</v>
      </c>
      <c r="G87" s="12"/>
      <c r="H87" s="17">
        <f>ROUND(F87*G87,2)</f>
        <v>0</v>
      </c>
    </row>
    <row r="88" spans="2:8" s="7" customFormat="1" ht="12.75">
      <c r="B88" s="8"/>
      <c r="C88" s="8"/>
      <c r="D88" s="3"/>
      <c r="E88" s="8"/>
      <c r="F88" s="10"/>
      <c r="G88" s="27"/>
      <c r="H88" s="28"/>
    </row>
    <row r="89" ht="12.75">
      <c r="D89" s="1" t="s">
        <v>104</v>
      </c>
    </row>
    <row r="90" spans="2:8" ht="63.75">
      <c r="B90" s="6" t="s">
        <v>8</v>
      </c>
      <c r="C90" s="6" t="s">
        <v>105</v>
      </c>
      <c r="D90" s="2" t="s">
        <v>106</v>
      </c>
      <c r="E90" s="6" t="s">
        <v>21</v>
      </c>
      <c r="F90" s="9">
        <v>32</v>
      </c>
      <c r="G90" s="12"/>
      <c r="H90" s="17">
        <f>ROUND(F90*G90,2)</f>
        <v>0</v>
      </c>
    </row>
    <row r="91" ht="51">
      <c r="D91" s="11" t="s">
        <v>139</v>
      </c>
    </row>
    <row r="92" spans="2:8" ht="51">
      <c r="B92" s="6" t="s">
        <v>16</v>
      </c>
      <c r="C92" s="6" t="s">
        <v>107</v>
      </c>
      <c r="D92" s="2" t="s">
        <v>108</v>
      </c>
      <c r="E92" s="6" t="s">
        <v>14</v>
      </c>
      <c r="F92" s="9">
        <v>214</v>
      </c>
      <c r="G92" s="12"/>
      <c r="H92" s="17">
        <f>ROUND(F92*G92,2)</f>
        <v>0</v>
      </c>
    </row>
    <row r="93" ht="51">
      <c r="D93" s="11" t="s">
        <v>140</v>
      </c>
    </row>
    <row r="94" spans="2:8" ht="63.75">
      <c r="B94" s="6" t="s">
        <v>19</v>
      </c>
      <c r="C94" s="6" t="s">
        <v>109</v>
      </c>
      <c r="D94" s="2" t="s">
        <v>110</v>
      </c>
      <c r="E94" s="6" t="s">
        <v>21</v>
      </c>
      <c r="F94" s="9">
        <v>40</v>
      </c>
      <c r="G94" s="12"/>
      <c r="H94" s="17">
        <f>ROUND(F94*G94,2)</f>
        <v>0</v>
      </c>
    </row>
    <row r="95" ht="63.75">
      <c r="D95" s="11" t="s">
        <v>141</v>
      </c>
    </row>
    <row r="96" spans="2:8" s="7" customFormat="1" ht="12.75">
      <c r="B96" s="8"/>
      <c r="C96" s="8"/>
      <c r="D96" s="3"/>
      <c r="E96" s="8"/>
      <c r="F96" s="10"/>
      <c r="G96" s="27"/>
      <c r="H96" s="28"/>
    </row>
    <row r="97" spans="4:8" ht="12.75">
      <c r="D97" s="1" t="s">
        <v>111</v>
      </c>
      <c r="G97" s="22" t="s">
        <v>125</v>
      </c>
      <c r="H97" s="29">
        <f>+SUM(H98:H106)</f>
        <v>900</v>
      </c>
    </row>
    <row r="98" spans="2:8" s="7" customFormat="1" ht="12.75">
      <c r="B98" s="8"/>
      <c r="C98" s="8"/>
      <c r="D98" s="4"/>
      <c r="E98" s="8"/>
      <c r="F98" s="10"/>
      <c r="G98" s="30"/>
      <c r="H98" s="31"/>
    </row>
    <row r="99" ht="12.75">
      <c r="D99" s="1" t="s">
        <v>112</v>
      </c>
    </row>
    <row r="100" spans="2:8" ht="63.75">
      <c r="B100" s="6" t="s">
        <v>8</v>
      </c>
      <c r="C100" s="6" t="s">
        <v>113</v>
      </c>
      <c r="D100" s="2" t="s">
        <v>115</v>
      </c>
      <c r="E100" s="6" t="s">
        <v>114</v>
      </c>
      <c r="F100" s="9">
        <v>15</v>
      </c>
      <c r="G100" s="12"/>
      <c r="H100" s="17">
        <f>ROUND(F100*G100,2)</f>
        <v>0</v>
      </c>
    </row>
    <row r="101" ht="25.5">
      <c r="D101" s="11" t="s">
        <v>142</v>
      </c>
    </row>
    <row r="102" spans="2:8" ht="25.5">
      <c r="B102" s="6" t="s">
        <v>16</v>
      </c>
      <c r="C102" s="6" t="s">
        <v>116</v>
      </c>
      <c r="D102" s="2" t="s">
        <v>146</v>
      </c>
      <c r="E102" s="6" t="s">
        <v>10</v>
      </c>
      <c r="F102" s="9">
        <v>1</v>
      </c>
      <c r="G102" s="27">
        <v>900</v>
      </c>
      <c r="H102" s="17">
        <f>ROUND(F102*G102,2)</f>
        <v>900</v>
      </c>
    </row>
    <row r="103" ht="51">
      <c r="D103" s="11" t="s">
        <v>147</v>
      </c>
    </row>
    <row r="104" spans="2:8" ht="25.5">
      <c r="B104" s="6" t="s">
        <v>19</v>
      </c>
      <c r="C104" s="6" t="s">
        <v>117</v>
      </c>
      <c r="D104" s="2" t="s">
        <v>118</v>
      </c>
      <c r="E104" s="6" t="s">
        <v>10</v>
      </c>
      <c r="F104" s="9">
        <v>1</v>
      </c>
      <c r="G104" s="12"/>
      <c r="H104" s="17">
        <f>ROUND(F104*G104,2)</f>
        <v>0</v>
      </c>
    </row>
    <row r="105" spans="2:8" ht="12.75">
      <c r="B105" s="24" t="s">
        <v>23</v>
      </c>
      <c r="D105" s="25" t="s">
        <v>148</v>
      </c>
      <c r="E105" s="24" t="s">
        <v>10</v>
      </c>
      <c r="F105" s="26">
        <v>1</v>
      </c>
      <c r="G105" s="13"/>
      <c r="H105" s="23">
        <f>ROUND(F105*G105,2)</f>
        <v>0</v>
      </c>
    </row>
    <row r="107" spans="4:5" ht="17.25" customHeight="1">
      <c r="D107" s="14" t="str">
        <f>D8</f>
        <v>1 PREDDELA</v>
      </c>
      <c r="E107" s="15">
        <f>H8</f>
        <v>0</v>
      </c>
    </row>
    <row r="108" spans="4:5" ht="17.25" customHeight="1">
      <c r="D108" s="14" t="str">
        <f>D19</f>
        <v>2 ZEMELJSKA DELA</v>
      </c>
      <c r="E108" s="15">
        <f>H19</f>
        <v>0</v>
      </c>
    </row>
    <row r="109" spans="4:5" ht="17.25" customHeight="1">
      <c r="D109" s="14" t="str">
        <f>D39</f>
        <v>3 VOZIŠČNE KONSTRUKCIJE</v>
      </c>
      <c r="E109" s="15">
        <f>H39</f>
        <v>0</v>
      </c>
    </row>
    <row r="110" spans="4:5" ht="17.25" customHeight="1">
      <c r="D110" s="14" t="str">
        <f>D57</f>
        <v>4 ODVODNJAVANJE</v>
      </c>
      <c r="E110" s="15">
        <f>H57</f>
        <v>0</v>
      </c>
    </row>
    <row r="111" spans="4:5" ht="17.25" customHeight="1">
      <c r="D111" s="14" t="str">
        <f>D74</f>
        <v>5 GRADBENA IN OBRTNIŠKA DELA</v>
      </c>
      <c r="E111" s="15">
        <f>H74</f>
        <v>0</v>
      </c>
    </row>
    <row r="112" spans="4:5" ht="17.25" customHeight="1">
      <c r="D112" s="14" t="str">
        <f>D79</f>
        <v>6 OPREMA CEST</v>
      </c>
      <c r="E112" s="15">
        <f>H79</f>
        <v>0</v>
      </c>
    </row>
    <row r="113" spans="4:5" ht="17.25" customHeight="1">
      <c r="D113" s="18" t="str">
        <f>D97</f>
        <v>7 TUJE STORITVE</v>
      </c>
      <c r="E113" s="19">
        <f>H97</f>
        <v>900</v>
      </c>
    </row>
    <row r="114" spans="4:5" ht="17.25" customHeight="1">
      <c r="D114" s="20" t="s">
        <v>127</v>
      </c>
      <c r="E114" s="21">
        <f>5/100*SUM(E107:E113)</f>
        <v>45</v>
      </c>
    </row>
    <row r="115" spans="4:5" ht="17.25" customHeight="1">
      <c r="D115" s="20" t="s">
        <v>128</v>
      </c>
      <c r="E115" s="21">
        <f>SUM(E107:E114)</f>
        <v>945</v>
      </c>
    </row>
    <row r="116" spans="4:5" ht="17.25" customHeight="1">
      <c r="D116" s="20" t="s">
        <v>129</v>
      </c>
      <c r="E116" s="21">
        <f>0.22*E115</f>
        <v>207.9</v>
      </c>
    </row>
    <row r="117" spans="4:5" ht="17.25" customHeight="1">
      <c r="D117" s="20" t="s">
        <v>130</v>
      </c>
      <c r="E117" s="21">
        <f>ROUND(SUM(E115:E116),2)</f>
        <v>1152.9</v>
      </c>
    </row>
    <row r="119" ht="17.25" customHeight="1">
      <c r="G119" s="22"/>
    </row>
  </sheetData>
  <sheetProtection password="E905" sheet="1" objects="1" scenarios="1" selectLockedCells="1"/>
  <mergeCells count="3">
    <mergeCell ref="B2:H2"/>
    <mergeCell ref="B3:H3"/>
    <mergeCell ref="B4:H4"/>
  </mergeCells>
  <printOptions/>
  <pageMargins left="0.984251968503937" right="0.393700787401575" top="0.78740157480315" bottom="0.78740157480315" header="0" footer="0.196850393700787"/>
  <pageSetup fitToHeight="50" fitToWidth="1" horizontalDpi="600" verticalDpi="600" orientation="portrait" paperSize="9" scale="70" r:id="rId1"/>
  <headerFooter>
    <oddFooter>&amp;CStran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igortomazin</cp:lastModifiedBy>
  <cp:lastPrinted>2023-07-18T10:50:01Z</cp:lastPrinted>
  <dcterms:created xsi:type="dcterms:W3CDTF">2004-11-23T09:42:44Z</dcterms:created>
  <dcterms:modified xsi:type="dcterms:W3CDTF">2023-07-18T12:47:33Z</dcterms:modified>
  <cp:category/>
  <cp:version/>
  <cp:contentType/>
  <cp:contentStatus/>
</cp:coreProperties>
</file>