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11670" tabRatio="832" firstSheet="3" activeTab="12"/>
  </bookViews>
  <sheets>
    <sheet name="Splošne opombe" sheetId="1" r:id="rId1"/>
    <sheet name="Rekapitulacija" sheetId="2" r:id="rId2"/>
    <sheet name="A, B -GO" sheetId="3" r:id="rId3"/>
    <sheet name="C1 -Krajinska" sheetId="4" r:id="rId4"/>
    <sheet name="D - Zunanja" sheetId="5" r:id="rId5"/>
    <sheet name="D 4.1 - Fekalna" sheetId="6" r:id="rId6"/>
    <sheet name="D 4.2 - Meteorna" sheetId="7" r:id="rId7"/>
    <sheet name="D 4.3 - Zunanji vodovod" sheetId="8" r:id="rId8"/>
    <sheet name="E -Elektro" sheetId="9" r:id="rId9"/>
    <sheet name="F - Telekomunikacije" sheetId="10" r:id="rId10"/>
    <sheet name="G - Strojne" sheetId="11" r:id="rId11"/>
    <sheet name="H - Trafo" sheetId="12" r:id="rId12"/>
    <sheet name="I-začasna trafo" sheetId="13" r:id="rId13"/>
  </sheets>
  <definedNames>
    <definedName name="Excel_BuiltIn_Print_Area_1">'Splošne opombe'!$A:$XFD</definedName>
    <definedName name="_xlnm.Print_Area" localSheetId="3">'C1 -Krajinska'!$A$1:$G$228</definedName>
    <definedName name="_xlnm.Print_Area" localSheetId="5">'D 4.1 - Fekalna'!$A$1:$F$123</definedName>
    <definedName name="_xlnm.Print_Area" localSheetId="6">'D 4.2 - Meteorna'!$A$1:$F$198</definedName>
    <definedName name="_xlnm.Print_Area" localSheetId="7">'D 4.3 - Zunanji vodovod'!$A$1:$F$256</definedName>
    <definedName name="_xlnm.Print_Area" localSheetId="12">'I-začasna trafo'!$A$1:$H$49</definedName>
    <definedName name="_xlnm.Print_Area" localSheetId="1">'Rekapitulacija'!$A$1:$G$35</definedName>
  </definedNames>
  <calcPr fullCalcOnLoad="1"/>
</workbook>
</file>

<file path=xl/sharedStrings.xml><?xml version="1.0" encoding="utf-8"?>
<sst xmlns="http://schemas.openxmlformats.org/spreadsheetml/2006/main" count="5668" uniqueCount="2947">
  <si>
    <t xml:space="preserve">POPIS GRADBENO OBRTNIŠKIH DEL </t>
  </si>
  <si>
    <t>OBJEKT:</t>
  </si>
  <si>
    <t>ŠPORTNA DVORANA STOPIČE</t>
  </si>
  <si>
    <t>INVESTITOR:</t>
  </si>
  <si>
    <t>MESTNA OBČINA NOVO MESTO</t>
  </si>
  <si>
    <t>PROJEKT ŠTEVILKA:</t>
  </si>
  <si>
    <t>19_2009</t>
  </si>
  <si>
    <t>VREDNOST DEL:</t>
  </si>
  <si>
    <t>FAZA:</t>
  </si>
  <si>
    <t>PZI</t>
  </si>
  <si>
    <t xml:space="preserve"> </t>
  </si>
  <si>
    <t>IZDELAL:</t>
  </si>
  <si>
    <t>RT Biro, Andrej Resman s.p., K Roku 66, 8000 Novo mesto</t>
  </si>
  <si>
    <t>NOVO MESTO, oktober 2009</t>
  </si>
  <si>
    <t>Splošni opis del :</t>
  </si>
  <si>
    <t>Dela po tem popisu je izvesti po vsklajenem projektu, detajlih, opisu in ostalih pogojih, ki so navedeni v tem popisu. Ta splošni opis del, kakor tudi splošni pogoji za izdelavo posameznih vrst del, so sestavni del predračuna. Obvezno še enkrat prevriti vse količine.</t>
  </si>
  <si>
    <t>Podrobni opis oz. kvalitete posameznih del je določena s splošnimi pogoji za vsako vrsto del, oziroma je določena z vsklajenim projektom in popisom del pri posamezni poziciji.</t>
  </si>
  <si>
    <t>V enotnih cenah je potrebno upoštevati naslednje elemente :</t>
  </si>
  <si>
    <t>a)SPLOŠNO:</t>
  </si>
  <si>
    <t>Pri izvedbi in razpisu je izvajalec oziroma ponudnik dolžan vse postavke popisa preveriti v grafičnih načrtih (tlorisi, prerezi, fasadnimi pasovi in detajli), v tehničnem poročilu in sestavah konstrukcij.
Morebitna neskladja, manjkajoče postavke, napake in podobno je potrebno v razpisnem roku nemudoma sporočiti projektantu, ki je na pripombo dolžan podati odgovor.
V primeru, da ponudnik v razpisnem roku ne izpostavi pomankljivosti ali neskladij med posameznimi načrti in popisom GOI del, se smatra da se s popisom GOI del strinja in da neskladij, pomankljivosti ali napak ni.
Stroškovno oceno, ki jo poda projektant ni realna in jo je potrebno smatrati kot grobo oceno vrednosti del in materiala.</t>
  </si>
  <si>
    <t>Vse v načrte in tehnično poročilo vpisane barve mora pred dobavo in montažo ponovno pisno potrditi odg. proj. arhitekture. Dokončni izbor barve mora biti zabeležen v gradbenem dnevniku.
Izvajalec je dolžan v ponudbi predvideti barvanje v barvah, ki niso nujno tipske.
Popis se lahko uporablja izključno v kombinaciji z vsemi priloženimi sestavinami posameznih načrtov (tlorisi, prerezi, fasadnimi pasovi,                                                                                                                                                                                                                                                                                                                                                                                                                                                                                      
detajli in tehničnim poročilom). Ločena uporaba popisa brez uskladitve in preveritve količin v ostalih sestavinah posameznih načrtov NI DOVOLJENA.     
Predmetni popis ne vključuje notranje opreme objekta 
Brez pisnih potrditev projektantov IZVEDBA NI DOVOLJENA.
Vrednosti navedenih načrtov morajo biti vsebovane v ponudbi.  S tem popisom je zajeta izvedba gradbenih in obrtniških del za izvedbo objekta.
Dela je potrebno izvajati v skladu z veljavnimi tehničnimi predpisi in normativi za tovrstna dela,
ter ob upoštevanju predpisov iz varstva pri delu.</t>
  </si>
  <si>
    <t>merjenje na objektu
    - izdelava tehnoloških risb za proizvodnjo s potrebnimi detajli
    - vse potrebne izračune vezane na posamezne elemente
     - usklajevanje z osnovnim načrtom in posvetovanje z odgovornim projektantom</t>
  </si>
  <si>
    <t>b) MATERIAL :</t>
  </si>
  <si>
    <t>V enotni ceni materiala je upoštevana nabavna cena materiala, vsi transportni stroški, vključno nakladanje in razkladanje, vskladiščenje in zavarovanje materiala na gradbišču tako, da ostane njegova kvaliteta neizpremenjena do vgraditve.</t>
  </si>
  <si>
    <t>c) DELO :</t>
  </si>
  <si>
    <t>Pod delom se razume sama izdelava, kakor tudi vsi prenosi, nakladanje in razkladanje, v kolikor niso že vračunani v materialu, nadalje mešanice betonov in malt, zaščita konstrukcij pred vplivi, ki negativno vplivajo na kvaliteto to je pred soncem in mrazom, kakor tudi vsa pomožna dela.</t>
  </si>
  <si>
    <t>d) ODRI :</t>
  </si>
  <si>
    <t>Odre je izdelati in postavljati tako, da z njimi ne oviramo izvršitve posameznih del pri gradnji objekta. K odranju se šteje tudi potrebno razpiranje za zavarovanja pred rušenjem, kakor tudi potrebne transportne mostove. V izdelavi odrov je v enotni ceni vsebovana vsa delovna sila, amortizacija za čas gradnje in ves potrošni material.</t>
  </si>
  <si>
    <t>V enotni ceni je upoštevana tudi izdelava koz, lestev, okovja, plohov ter postavljanje in premeščanje odrov ter dovoz in odvoz odrov na in z gradbišča.</t>
  </si>
  <si>
    <t>Upoštevati je potrebno uveljavljene slovenske in evropske standarde, ki se nanašajo na vgrajene materiale, opremo in način vgradnje.</t>
  </si>
  <si>
    <t>e) OPAŽI :</t>
  </si>
  <si>
    <t>Opaži so izdelani po načrtu za betoniranje betonskih oz. armiranobetonskih konstrukcij ali pa za zidanje okroglin, lokov in obokov, ter zalivanje odprtin med ovirami z izdelanimi šablonami. Enotna cena vsebuje večkratno uporabo opaža, žico za vezanje, amortizacijo za ostala vezna sredstva trajnejšega značaja - sponski vijaki, žabice, kravate itd. ali kovinske opažne elemente.</t>
  </si>
  <si>
    <t>V enotni ceni je upoštevana tudi amortizacija za podpore, zavarovanje opaža pri betoniranju pred deformacijami in namakanje opaža.</t>
  </si>
  <si>
    <t>f) FAKTOR :</t>
  </si>
  <si>
    <t>Na vse neposredne plače delavcev se doda določen faktor, ki je predpisan z zakonskimi predpisi oz. z internimi pravili delovnih organizacij, ki natančno določajo, kaj vse mora biti v faktorju upoštevano. V faktorju mora biti obvezno upoštevana tudi ureditev gradbišča po vseh zakonskih predpisih ter pripravljalna in zaključna dela.</t>
  </si>
  <si>
    <t>g) IZMERE IN OBRAČUN :</t>
  </si>
  <si>
    <t>Izmere vseh izvršenih del je izdelati po GN normah z vsemi pogoji in uzancami, ki jih vsebujejo. Na osnovi izmer in ponudbenih cen je izvršiti končni obračun del tako, kakor je to dogovorjeno s pogodbo za ta dela.</t>
  </si>
  <si>
    <t xml:space="preserve">OPOMBA:
V primeru, da se ne spremeni vrednost izvedbe si odgovorni projektant arhitekture pridržuje pravico, da določene detajle prilagodi razmeram na gradbišču oziroma jih določi v okviru projektantskega nadzora tekom gradnje. Vse spremembe morajo biti podane PISNO.
V ceni na enoto mora ponudnik upoštevati tudi elemente kateri niso upoštevani v popisu del, so pa razvidni iz projekta. </t>
  </si>
  <si>
    <t>Vsa  dodatna dela, ki jih v popisu ni se obračunavajo po urah izvedbe in morajo biti  predhodno naročena.</t>
  </si>
  <si>
    <r>
      <t>REKAPITULACIJA</t>
    </r>
    <r>
      <rPr>
        <sz val="10"/>
        <rFont val="Calibri"/>
        <family val="2"/>
      </rPr>
      <t>:</t>
    </r>
  </si>
  <si>
    <t>cena v eur</t>
  </si>
  <si>
    <t>A.  GRADBENA DELA</t>
  </si>
  <si>
    <t>B.  OBRTNIŠKA DELA</t>
  </si>
  <si>
    <t xml:space="preserve">C.  DVIGALO </t>
  </si>
  <si>
    <t>D.  ZUNANJA UREDITEV:</t>
  </si>
  <si>
    <t>E.  ELEKTROINSTALACIJE:</t>
  </si>
  <si>
    <t>F.  TELEKOMUNIKACIJE:</t>
  </si>
  <si>
    <t>G. STROJNEINSTALACIJE:</t>
  </si>
  <si>
    <t>H. TRAFO POSTAJA:</t>
  </si>
  <si>
    <r>
      <t>REKAPITULACIJA GO</t>
    </r>
    <r>
      <rPr>
        <sz val="10"/>
        <rFont val="Calibri"/>
        <family val="2"/>
      </rPr>
      <t>:</t>
    </r>
  </si>
  <si>
    <t>A. GRADBENA DELA</t>
  </si>
  <si>
    <t>I.</t>
  </si>
  <si>
    <t>RUŠITVENA IN ZEMELJSKA DELA</t>
  </si>
  <si>
    <t>II.</t>
  </si>
  <si>
    <t>ARMIRANOBETONSKA DELA</t>
  </si>
  <si>
    <t>III.</t>
  </si>
  <si>
    <t>ZIDARSKA DELA</t>
  </si>
  <si>
    <t>IV.</t>
  </si>
  <si>
    <t>TESARSKA DELA</t>
  </si>
  <si>
    <t>V.</t>
  </si>
  <si>
    <t>NOTRANJA KANALIZACIJA</t>
  </si>
  <si>
    <t>SKUPAJ EUR:</t>
  </si>
  <si>
    <t>B. OBRTNIŠKA DELA</t>
  </si>
  <si>
    <t>TESARSKA DELA - vgrajene konstrukcije</t>
  </si>
  <si>
    <t>KROVSKO KLEPARSKA DELA</t>
  </si>
  <si>
    <t>KLJUČAVNIČARSKA DELA</t>
  </si>
  <si>
    <t>ALU IN STEKLARSKA DELA</t>
  </si>
  <si>
    <t>MIZARSKA DELA</t>
  </si>
  <si>
    <t>VI.</t>
  </si>
  <si>
    <t>KERAMIČARSKA DELA</t>
  </si>
  <si>
    <t>VII.</t>
  </si>
  <si>
    <t>TLAKARSKA DELA</t>
  </si>
  <si>
    <t>VIII.</t>
  </si>
  <si>
    <t>SLIKOPLESKARSKA DELA</t>
  </si>
  <si>
    <t>IX.</t>
  </si>
  <si>
    <t>FASADERSKA DELA</t>
  </si>
  <si>
    <t>X.</t>
  </si>
  <si>
    <t>SPUŠČENI STROPOVI</t>
  </si>
  <si>
    <t>XI.</t>
  </si>
  <si>
    <t>TERACERSKA DELA</t>
  </si>
  <si>
    <t>XII.</t>
  </si>
  <si>
    <t>RAZNA OBRTNIŠKA DELA</t>
  </si>
  <si>
    <t>GRADBENO OBRTNIŠKA DELA SKUPAJ EUR:</t>
  </si>
  <si>
    <r>
      <t xml:space="preserve">Poleg opisa postavk in količin so sestavni </t>
    </r>
    <r>
      <rPr>
        <b/>
        <sz val="12"/>
        <color indexed="8"/>
        <rFont val="Calibri"/>
        <family val="2"/>
      </rPr>
      <t>del</t>
    </r>
    <r>
      <rPr>
        <sz val="12"/>
        <rFont val="Calibri"/>
        <family val="2"/>
      </rPr>
      <t xml:space="preserve"> </t>
    </r>
    <r>
      <rPr>
        <b/>
        <sz val="12"/>
        <color indexed="8"/>
        <rFont val="Calibri"/>
        <family val="2"/>
      </rPr>
      <t>popisa</t>
    </r>
    <r>
      <rPr>
        <sz val="12"/>
        <rFont val="Calibri"/>
        <family val="2"/>
      </rPr>
      <t xml:space="preserve"> tudi </t>
    </r>
    <r>
      <rPr>
        <u val="single"/>
        <sz val="12"/>
        <rFont val="Calibri"/>
        <family val="2"/>
      </rPr>
      <t xml:space="preserve">Splošni pogoji </t>
    </r>
    <r>
      <rPr>
        <b/>
        <u val="single"/>
        <sz val="12"/>
        <color indexed="8"/>
        <rFont val="Calibri"/>
        <family val="2"/>
      </rPr>
      <t>za</t>
    </r>
    <r>
      <rPr>
        <u val="single"/>
        <sz val="12"/>
        <rFont val="Calibri"/>
        <family val="2"/>
      </rPr>
      <t xml:space="preserve"> </t>
    </r>
    <r>
      <rPr>
        <b/>
        <u val="single"/>
        <sz val="12"/>
        <color indexed="8"/>
        <rFont val="Calibri"/>
        <family val="2"/>
      </rPr>
      <t>izvajanje</t>
    </r>
    <r>
      <rPr>
        <u val="single"/>
        <sz val="12"/>
        <rFont val="Calibri"/>
        <family val="2"/>
      </rPr>
      <t xml:space="preserve"> </t>
    </r>
    <r>
      <rPr>
        <b/>
        <u val="single"/>
        <sz val="12"/>
        <color indexed="8"/>
        <rFont val="Calibri"/>
        <family val="2"/>
      </rPr>
      <t>del</t>
    </r>
    <r>
      <rPr>
        <u val="single"/>
        <sz val="12"/>
        <rFont val="Calibri"/>
        <family val="2"/>
      </rPr>
      <t>,</t>
    </r>
    <r>
      <rPr>
        <sz val="12"/>
        <rFont val="Calibri"/>
        <family val="2"/>
      </rPr>
      <t xml:space="preserve"> ki je priloga temu popisu</t>
    </r>
  </si>
  <si>
    <t>Opomba:</t>
  </si>
  <si>
    <r>
      <t xml:space="preserve">Pri postavkah pri katerih so potrebni </t>
    </r>
    <r>
      <rPr>
        <b/>
        <sz val="12"/>
        <color indexed="8"/>
        <rFont val="Calibri"/>
        <family val="2"/>
      </rPr>
      <t>za</t>
    </r>
    <r>
      <rPr>
        <b/>
        <sz val="12"/>
        <rFont val="Calibri"/>
        <family val="2"/>
      </rPr>
      <t xml:space="preserve"> izdelavo delovni odri je potrebno v ceno postavk vključiti ceno potrebnih delovnih odrov.</t>
    </r>
  </si>
  <si>
    <t>Vsi odri morajo biti izdelani po zahtevah varstva pri delu.</t>
  </si>
  <si>
    <r>
      <t xml:space="preserve">Opeka vseh formatov, ki se uporablja </t>
    </r>
    <r>
      <rPr>
        <b/>
        <sz val="12"/>
        <color indexed="8"/>
        <rFont val="Calibri"/>
        <family val="2"/>
      </rPr>
      <t>za</t>
    </r>
    <r>
      <rPr>
        <b/>
        <sz val="12"/>
        <rFont val="Calibri"/>
        <family val="2"/>
      </rPr>
      <t xml:space="preserve"> zidanje sten, mora imeti atest v skladu z deklaracijo o kvaliteti. </t>
    </r>
  </si>
  <si>
    <t xml:space="preserve">Pri obračunu se odbije vse odprtine brez ozira na velikost. Odprtine se odbijajo po zidarskih merah, kakor so v načrtu opisane. </t>
  </si>
  <si>
    <t>Vse zidane vogale in kote je izdelati ostrorobno. Vse ometane površine morajo biti popolnoma ravne. Na njih se ne smejo poznati nobeni sledovi deščice, niti se ne smejo pri sušenju ometa poznati in pojavljati razpoke.</t>
  </si>
  <si>
    <t>Obračun ometov se vrši po navodilih GNG norm:</t>
  </si>
  <si>
    <t>V ceni betonskih konstrukcij je v ceni je potrebno zajeti:</t>
  </si>
  <si>
    <r>
      <t xml:space="preserve">vse materiale in dodatke </t>
    </r>
    <r>
      <rPr>
        <b/>
        <sz val="12"/>
        <color indexed="8"/>
        <rFont val="Calibri"/>
        <family val="2"/>
      </rPr>
      <t>za</t>
    </r>
    <r>
      <rPr>
        <b/>
        <sz val="12"/>
        <rFont val="Calibri"/>
        <family val="2"/>
      </rPr>
      <t xml:space="preserve"> betone, opaže in armaturo betonskih konstrukcij, vse </t>
    </r>
    <r>
      <rPr>
        <b/>
        <sz val="12"/>
        <color indexed="8"/>
        <rFont val="Calibri"/>
        <family val="2"/>
      </rPr>
      <t>za</t>
    </r>
    <r>
      <rPr>
        <b/>
        <sz val="12"/>
        <rFont val="Calibri"/>
        <family val="2"/>
      </rPr>
      <t xml:space="preserve"> izvedbo </t>
    </r>
    <r>
      <rPr>
        <b/>
        <sz val="12"/>
        <color indexed="8"/>
        <rFont val="Calibri"/>
        <family val="2"/>
      </rPr>
      <t>del</t>
    </r>
    <r>
      <rPr>
        <b/>
        <sz val="12"/>
        <rFont val="Calibri"/>
        <family val="2"/>
      </rPr>
      <t xml:space="preserve"> potrebne odre, vse potrebno delo vključno s transporti, dvigi in spusti materialov.</t>
    </r>
  </si>
  <si>
    <t>Pri betonih in armaturi je potrebno zajeti dobavo, vgrajevanje, transport materiala</t>
  </si>
  <si>
    <t>Pri opažih je potrebno zajeti izdelavo opaža, skupaj z opaženjem, razopaženjem in čiščenjem opaža</t>
  </si>
  <si>
    <t>Vsa dela se morajo izvajati po veljavnih standardih in predpisih.</t>
  </si>
  <si>
    <t>UPOŠTEVAJ PRI PONUDBI IN IZVEDBI:</t>
  </si>
  <si>
    <t>V vseh rušitvenih delih je poleg rušenja potrebno upoštevati še: </t>
  </si>
  <si>
    <r>
      <t xml:space="preserve">nakladanje in prenos rušenega materiala na deponijo izven objekta, </t>
    </r>
    <r>
      <rPr>
        <b/>
        <sz val="12"/>
        <color indexed="8"/>
        <rFont val="Calibri"/>
        <family val="2"/>
      </rPr>
      <t>priprava</t>
    </r>
    <r>
      <rPr>
        <b/>
        <sz val="12"/>
        <rFont val="Calibri"/>
        <family val="2"/>
      </rPr>
      <t xml:space="preserve"> deponije in čiščenje deponije po končanem delu.</t>
    </r>
  </si>
  <si>
    <t>Prevoz na trajno deponijo in plačilo stroškov trajne deponije.</t>
  </si>
  <si>
    <t>V ceni posamezne postavke je potrebno upoštevati vsa pripadajoča dela, zaščito bližnjih elementov in vse potrebne transporte, dvige in spuste.</t>
  </si>
  <si>
    <r>
      <t xml:space="preserve">V ceni rušitvenih </t>
    </r>
    <r>
      <rPr>
        <b/>
        <sz val="12"/>
        <color indexed="8"/>
        <rFont val="Calibri"/>
        <family val="2"/>
      </rPr>
      <t>del</t>
    </r>
    <r>
      <rPr>
        <b/>
        <sz val="12"/>
        <rFont val="Calibri"/>
        <family val="2"/>
      </rPr>
      <t xml:space="preserve"> je upoštevati vsa podpiranja v času rušenja in  zaščito in morebitne odre </t>
    </r>
    <r>
      <rPr>
        <b/>
        <sz val="12"/>
        <color indexed="8"/>
        <rFont val="Calibri"/>
        <family val="2"/>
      </rPr>
      <t>za</t>
    </r>
    <r>
      <rPr>
        <b/>
        <sz val="12"/>
        <rFont val="Calibri"/>
        <family val="2"/>
      </rPr>
      <t xml:space="preserve"> izvedbo</t>
    </r>
  </si>
  <si>
    <t>Upoštevati je zaščito in čiščenje transportnih poti, stopnišč in hodnikov po potrebi.</t>
  </si>
  <si>
    <r>
      <t xml:space="preserve">Izvajalec </t>
    </r>
    <r>
      <rPr>
        <b/>
        <sz val="12"/>
        <color indexed="8"/>
        <rFont val="Calibri"/>
        <family val="2"/>
      </rPr>
      <t>del</t>
    </r>
    <r>
      <rPr>
        <b/>
        <sz val="12"/>
        <rFont val="Calibri"/>
        <family val="2"/>
      </rPr>
      <t xml:space="preserve"> mora ravnati z odpadki, ki nastanejo pri izvajanju </t>
    </r>
    <r>
      <rPr>
        <b/>
        <sz val="12"/>
        <color indexed="8"/>
        <rFont val="Calibri"/>
        <family val="2"/>
      </rPr>
      <t>del</t>
    </r>
    <r>
      <rPr>
        <b/>
        <sz val="12"/>
        <rFont val="Calibri"/>
        <family val="2"/>
      </rPr>
      <t xml:space="preserve"> zaradi gradnje po "Pravilniku  o ravnanju z odpadki, ki nastanejo pri gradbenih delih", Ur. l. št. 3/2003.</t>
    </r>
  </si>
  <si>
    <t>Pri odstranjevanju azbestnih cementnih plošč je potrebno preprečiti razbijanje le teh na strehi oziroma na tleh. Pritrjene plošče je potrebno odviti in jih transportirati na tla z ustrezno transportno napravo, da se pri tem ne razbijejo in bi azbestna vlakna onesnažila površine v okolici. Saj bi ob tem lahko posledično prišlo do onesnaženja zraka in tal.</t>
  </si>
  <si>
    <t xml:space="preserve"> Pred začetkom izvedbe zemeljskih del pregledati geotehnično poročilo, po izkopu gradbene jame teren pregleda geomehanik!  Ob izkopu mora biti prisoten geomehanik!</t>
  </si>
  <si>
    <t>Priprava in čiščenje terena, ureditev, gradbiščnega prostora, ki zajema: prevoz, postavitev in odstranitev tipskih zabojnikov, wc'jev, skladiščnih in delovnih lop, tipskih ograjnih elementov, vhodnih gradbiščnih vrat, gradbiščne table, opozorilnih tabel, izvedbo komunalnih priključkov, elektrika (glavna in razdelilna omara), vodovod, kanalizacija, organizacija vartstva pri delu in zagotovitev zaščitnih sredstev</t>
  </si>
  <si>
    <t>kpl</t>
  </si>
  <si>
    <t>a'</t>
  </si>
  <si>
    <t>Zakoličba objekta in postavitev profilov, projekt za vpis v uradne evidence po končani gradnji.</t>
  </si>
  <si>
    <t>Finalno gospodinjsko čiščenje prostorov pred predajo objekta uporabnikom oz. investitorjem. Obračun po m2 čiščenja posameznih oblog.</t>
  </si>
  <si>
    <t>Izdelava PID'a - požarni izkaz stavbe</t>
  </si>
  <si>
    <t>kom</t>
  </si>
  <si>
    <t>Izdelava načrtov gradbenih konstrukcij, vključno z armaturnimi in opažnimi načrti za izdelavo pilotov v 7ih izvodih, skupaj s projektantskim nadzorom ob izvedbi pilotiranja.</t>
  </si>
  <si>
    <t>vrednost</t>
  </si>
  <si>
    <t>Izdelava projekta za sistemski ključ</t>
  </si>
  <si>
    <t>Izdelava in postavitev tabel za požarni red - upoštevati požarni elaborat</t>
  </si>
  <si>
    <t>Izdelava in postavitev črk za napis "TELOVADNICA STOPIČE", kovinske črke na distančnikih, ki so sidrani v fasado, vsaka črka posebej - nevidno pritrjevanje. Barvano po RAL</t>
  </si>
  <si>
    <t xml:space="preserve">Odstranitev pomožnega objekta tlorisnih dimenzij 10,56 x 6,03 m. Objekt je pritličen z enokapno streho, višina SLEMENA NA KOTI +5,10 M NAD KOTO TERENA. Obodni in notranji nosilni zidovi so opečni, deb. Cca. 30 cm. Ostrešje je klasično, sestavljeno iz leg in špirovcev, kritina je opečni zareznik na letvah. Žlebov in odtokov objekt nima, cokl objekta je ometan. Objekt se poruši v celoti, vključno s temellji. Pred pšričetkom rušenja je potrebno odstraniti vse morebitno premično pohištvo in drugo opremo. Objekt ni priključen na elektroinstalacije in vodovodno napeljavo. (glej elaborat rušitve obstoječega objekta). Upoštevaj  odvozom ruševin na stalno deponijo do 5 km in razstiranje ruševin v stalni dponiji.. </t>
  </si>
  <si>
    <t>pavšal</t>
  </si>
  <si>
    <t>Odstranitev tlaka pri  ureditvi klančine (če se izkaže potreba zaradi izravnave) Upoštevati tudi obnovitev tlaka na potrebni višini, glede na navezavo na obstoječi tlak - betonski in finalni (talna guma) . Upoštevati odvoz ruševin na stalno deponijo do 5 km.</t>
  </si>
  <si>
    <t>ocena        m2</t>
  </si>
  <si>
    <t>Rušitev opečne stene v stari šoli komplet z odvozom ruševin na stalno deponijo do 5 km.</t>
  </si>
  <si>
    <t xml:space="preserve">Odstranitev vrat navadnih v obstoječi šoli komplet z odvozom le teh na stalno deponijo. </t>
  </si>
  <si>
    <t xml:space="preserve">Odstranitev oken navadnih v obstoječi šoli komplet z odvozom le teh na stalno deponijo. </t>
  </si>
  <si>
    <t>ocena                                               kom</t>
  </si>
  <si>
    <t>Preureditev napušča pri povezavi nove telovadnice in obstoječega starega objekta</t>
  </si>
  <si>
    <t>Široki izkop humusa v debelini 20 cm, z nakladanjem materiala na prevozno sredstvo in odvozom na začasno deponijo</t>
  </si>
  <si>
    <t>m3</t>
  </si>
  <si>
    <t>Široki strojni izkop gradbene jame v III., VI. in V. ktg s pikiranjem z nakladanjem materiala na prevozno sredstvo in odvozom do 8 km na stalno deponijo. Upoštevati tudi rezstiranje v stalni deponiji.</t>
  </si>
  <si>
    <t>ocena                                          m3  9740</t>
  </si>
  <si>
    <t>III.ktg  30%                                      m3</t>
  </si>
  <si>
    <t>IV.ktg  40%                                      m3</t>
  </si>
  <si>
    <t>V.ktg  30%                                      m3</t>
  </si>
  <si>
    <t>Torkretiranje sten izkopa gradbene jame, kot zaščita pred rušenjem in erozijo  zemljine</t>
  </si>
  <si>
    <t>Kombinirani izkop za pasovne temelje v terenu III. in IV. Ktg., z nakladanjem in odvozom materiala v trajno deponijo na razdaljo do 8 km. Upoštevane tudi razširitve za točkovne temelje in podkopavanje pod obstoječimi temelji, komplet z podpiranjem</t>
  </si>
  <si>
    <t>Dobava in vgradnja tamponskega drobljenca med pasovnimi temelji v debelini 30 cm, skupaj s planiranjem in utrjevanjem v plasteh do predpisane zbitosti</t>
  </si>
  <si>
    <t>ocena                  m3</t>
  </si>
  <si>
    <t>Grobo  in fino planiranje s točnosjo +- 3 cm.</t>
  </si>
  <si>
    <t>m2</t>
  </si>
  <si>
    <t>Zasip za temelji z odkopanim matrerialom in utrjevanjem v palsteh po 30 cm.</t>
  </si>
  <si>
    <t>Izkop za elektrojaške 60/60 3 kom in postavitev elektrokablov v dolžini 76 m1 po projektih</t>
  </si>
  <si>
    <t>ocena                                              m3</t>
  </si>
  <si>
    <t>Odvoz viška materiala na stalno deponijo z plačilom vseh taks deponije</t>
  </si>
  <si>
    <t>Nadzor geomehanika nad izvedbo  zemeljskih del in temeljenja ter pilotiranja.</t>
  </si>
  <si>
    <t>Odstranjevanje gradbišča po končanih delih za prizidek  z demontažo in odvozom gradbiščnih naprav in objektov (kontejnerjev in WC-kabin) in zagotovitvijo prvotnega stanja na uporabljenih površinah.</t>
  </si>
  <si>
    <t>ur</t>
  </si>
  <si>
    <t>SKUPAJ</t>
  </si>
  <si>
    <t>Izvajalec mora narediti projekt betona in ga dostaviti v pregled odgovornemu projektantu,                                                                         vidni betoni morajo biti narejeni po projektu betona, z zunanje strani kitani, brušeni in penetrirani z Silan Oksilanom</t>
  </si>
  <si>
    <t>Morebitne napake pri betoniranju (gnezda, luknje itd) ne zapolnjevati z malto, ampak o postopku konzultirati arhitekta</t>
  </si>
  <si>
    <t>Betone izvajati ostrorobo brez trikotnih letvic.</t>
  </si>
  <si>
    <t xml:space="preserve">Pokrovi vseh jaškov v notranjih in zunanjih tlakih morajo biti taki, da imajo enak material v zgornjem sloju kot tlak okoli njih. </t>
  </si>
  <si>
    <t>glej detalj 1b, ab preklada med oknoma na severni strani telovadnice</t>
  </si>
  <si>
    <t>Vse na mestu betonirane konstrukcije morajo imeti predpisano zaščitno plast armature - po načrtih projektantov konstrukterjev! a = 3 cm, razred izpostavljenosti XC1, XC3</t>
  </si>
  <si>
    <t>Vse na mestu betonirane premostitvene in prekladne  konstrukcije (plošče, nosilci, preklade) morajo biti pri opaženju, to je pred betoniranjem ustrezno nadvišane - po statičnem računu!</t>
  </si>
  <si>
    <t>Pri vseh postavkah betonskih del upoštevati dobavo s transportom, strojno vgrajevanje betona, vibriranje, nego in površinsko izravnavo z zagladitvijo.</t>
  </si>
  <si>
    <t>Vse betone je potrebno po razopaženju kitatati in  brusiti, fasadne stene je  potrebno  penetriran z Silan Oksilan-om</t>
  </si>
  <si>
    <t>Dobava in vgrajevanje podložnega betona (C12/15) pod AB pasovnimi temelji v debelini 10 cm</t>
  </si>
  <si>
    <t>Dobava in vgrajevanje betona C25/30, frakcije 0-32 mm v AB pasovne temelje prereza od 0,24 - 0,40 m3/m1</t>
  </si>
  <si>
    <t>Dobava in vgrajevanje podložnega betona (C12/15) med pasovnimi temelji v debelini 15 cm</t>
  </si>
  <si>
    <t>Dobava in vgrajevanje betona C25/30, frakcije 0-32 mm, preseka 0,04-0,08 m3/m1, v horizontalne in vertikalne vezi ter stebre.</t>
  </si>
  <si>
    <t>Dobava in vgrajevanje betona C25/30, frakcije 0-32 mm, v betonske stene. Gladek vidni beton.</t>
  </si>
  <si>
    <t>Dobava in vgrajevanje betona C25/30, frakcije 0-32 mm, preseka 0,12-0,20 m3/m2, v betonsko ploščo, stopnice, tribune.</t>
  </si>
  <si>
    <t>Dobava in vgrajevanje betona C25/30, frakcije 0-32 mm, preseka 0,20-0,30 m3/m1, v betonske nosilce.</t>
  </si>
  <si>
    <t>Dobava in vgrajevanje betona C25/30, frakcije 0-32 mm, preseka do 0,04 m3/m1,v vezi in preklade.</t>
  </si>
  <si>
    <t>9.</t>
  </si>
  <si>
    <t>Dobava vsega potrebnega materiala in izdelava armirano betonskih uvrtanih pilotov, vključno z dovozom in postavitvijo vse potrebne strojne opreme.  Piloti profilov  fi 80 cm, dolžina posameznih pilotov  je različna  cca 2,0-13,5 m, segajo do nosilnega poševnega terena, razporeditev po načrtu z medsebojno oddaljenostjo cca. 5,0 m, vse  po statičnem računu in po navodilih geomehanika.  Izvedba po predlogih in postopkih strokovnjakov za taka dela. Izvedba po posebnem projektu, dela zaupati firmi registrirani za taka dela.delava pilotov v smislu statičnega računa in predhodnih geoloških ekspertiz. Izvedba pilotov po izbranem sistemu. Postavka vključuje notranje in zunanje transporte potrebne mehanizacije, vrtanje za pilote, odvoz izkopanega materiala, dobava in vgradnja armature in strojno vgrajevanje črpnega  betona Obračun po m1 pilotov različnih dolžin, obdelava glav pilotov in morebitno dodatno obdelavo priključne armature. , (povprečna dolžina pilotov znaša cca. 8,0 m1) skupno število pilotov je 23.</t>
  </si>
  <si>
    <t>10.</t>
  </si>
  <si>
    <t>Izdelava ab kinete 60/40, komplet z vsemi potrebnimi pomožnimi deli, opaži, armaturo in betonom.</t>
  </si>
  <si>
    <t>m1</t>
  </si>
  <si>
    <t>11.</t>
  </si>
  <si>
    <t xml:space="preserve">Dobava, polaganje in vezanje armature RA fi do vključno 12 mm. Srednje komplicirana armatura. </t>
  </si>
  <si>
    <t>kg</t>
  </si>
  <si>
    <t>12.</t>
  </si>
  <si>
    <t xml:space="preserve">Dobava, plaganje in vezanje armature RA fi nad 12 mm. Srednje komplicirana armatura. </t>
  </si>
  <si>
    <t>13.</t>
  </si>
  <si>
    <t xml:space="preserve">Dobava, polaganje in vezanje armaturnih mrež. </t>
  </si>
  <si>
    <t>14.</t>
  </si>
  <si>
    <t xml:space="preserve">Dodatek za izdelavo peskanega vidnega betona  </t>
  </si>
  <si>
    <t>SKUPAJ EUR</t>
  </si>
  <si>
    <t xml:space="preserve">  </t>
  </si>
  <si>
    <t>vse izvesti po detajlih projektanta</t>
  </si>
  <si>
    <t>vse parne zapore morajo biti na stikih varjene, varjene morajo biti tudi ob stikih z drugimi materiali.</t>
  </si>
  <si>
    <t>upoštevati izolacijske zaščite pri prebojih na strehi zaradi instalacij. Glej detalje</t>
  </si>
  <si>
    <t>upoštevati izolacijsko zaščito pri prebojih hidroizolacij</t>
  </si>
  <si>
    <t>Izdelava prevleke s fino cementno malto debeline 1 cm, kot podloga horizontalni hidroizolaciji. Predhodno premazati s hidrotesom zaradi boljšega oprijema.</t>
  </si>
  <si>
    <t>Izdelava horizontalne hidroizolacije v sestavi:</t>
  </si>
  <si>
    <t>- hladni bitumenski premaz, 0,30 kg/m2</t>
  </si>
  <si>
    <t>hidroizolalacija polimer - bitumenska enoslojna APP po zahtevah DIN 18195 (del 4), C231  npr. SCUDOPLAST TNT 4 ALI ENAKOVREDNO) polno varjena.</t>
  </si>
  <si>
    <t>Hidroizolacijskli premaz na bazi umetnih smol in hidravličnih veziv, npr.: Ardex 8+9, ali enakovredno izveden tudi na vznožju obodnih sten s fleksibilnim Ardex DB sistemskim trakom</t>
  </si>
  <si>
    <t xml:space="preserve">Hidroizolacija polimerna-bitumenska, dvoslojna (APP), zaključni sloj: Scudoplus 5M (s posipom, ali enakovredno, spodnji sloj: Scudoplus 4, ali enakovredno </t>
  </si>
  <si>
    <t>Izdelava zaokrožnice s fino cementno malto, za izvedbo stika horizontalne in vertikalne hidroizolacije.</t>
  </si>
  <si>
    <t>ocena                                           m1</t>
  </si>
  <si>
    <t>Izdelava vertikalne hidroizolacije v sestavi:</t>
  </si>
  <si>
    <t>- izravnava sten s fino cementno malto debeline 1 cm</t>
  </si>
  <si>
    <t>polimer - bitumenska enoslojna APP hidroizolacija po zahtevah DIN 18195 (del 4)( npr. SCUDOPLAST TNT 4 ALI ENAKOVREDNO) polno varjena.</t>
  </si>
  <si>
    <t>zaščita  ekspandirani polistiren (SIST EN 13164)debeline 8 cm , plošče lepljene na površino hidroizolacijo s PUR lepilom.</t>
  </si>
  <si>
    <t>Zidanje zidov z opečnim modularnim blokom deb. 20 cm MO 15, z g.p.m. 1:2:6.</t>
  </si>
  <si>
    <t>Zidanje predelnih sten z opečnim porolitom  debeline 10 cm, z g.p.m. 1:2:6.</t>
  </si>
  <si>
    <t>Vzidava oken in vrat. Upoštevati tudi zaključevanje hidroizolacije in toplotne izolacije kpl.</t>
  </si>
  <si>
    <t xml:space="preserve">Vzidave vratnih in okenskih okvirjev s tesnenjem s poluretansko peno, vzidave raznih drobnih ključavničarskih izdelkov (rešetke, mreže, okvirji, konzole in podobno), vzidave raznih manjših instalacijskih omaric in elementov (razdelilci, hidranti, konzole, revizijskih vrat za dostop do kanalizacijskih vertikal, raznih omaric, tablojev, vgrajevanje ozemljitvenega valjanca in instalacijskih plastičnih cevi v zidovih, vzidave sifonov in prezračevalnih mrežic, pregled strešne kritine ter dodatno tesnenje s trajnoelestičnim kitom, krpanje reg v zidovih za elektro in strojnimi instalacijami (vodovod, centr. kurjava, plin) z ovitjem cevi pri prehodih skozi zid ter zalivanje odprtin in šlicev. Vzidava kovinskih profilov pri menjavi tlakov in pripirah. Inox v ravnini s tlakom. V ceni upoštevati ročne prenose. Ocena! Obračun  v režiji. </t>
  </si>
  <si>
    <t>Vzidava tuš kadi.</t>
  </si>
  <si>
    <t>Vzidava talnih sifonov  v skupnih kopalnicah. Vzidava kanalet v skupnih kopalnicah (cca 12m1)</t>
  </si>
  <si>
    <t>Vzidava instalacijskih omaric velikosti do 0,50 m2/kom.</t>
  </si>
  <si>
    <t>Grobi in fini omet opečnih in ostalih sten v pcm</t>
  </si>
  <si>
    <t>Obzidava Wc kotličkov - geberit vgradnih  z siporexom dim. 1,20 x 1,30 m.</t>
  </si>
  <si>
    <t xml:space="preserve">Obzidava siporexom  okoli prebojev - ventilacijski jaški pri dvigalnem jašku. Ocenjena vrednost količine  </t>
  </si>
  <si>
    <t>Izsekavanje utorov v opečnem zidu ter zazidava po napeljavi instalacij.ocena</t>
  </si>
  <si>
    <t>a) preseka 8 x 6  cm.</t>
  </si>
  <si>
    <t>ocena                               m1</t>
  </si>
  <si>
    <t>b) preseka 6  x 3 cm.</t>
  </si>
  <si>
    <t>Razna manjša gradbena dela, zidarska pomoč obrtnikom in instalaterjem. Obračun po GNG normativih in kalkulativnih elementih.</t>
  </si>
  <si>
    <t>KV delavec</t>
  </si>
  <si>
    <t>ocena               ur</t>
  </si>
  <si>
    <t>PK delavec</t>
  </si>
  <si>
    <t>NK delavec</t>
  </si>
  <si>
    <t xml:space="preserve">Izdelava Betonskega estriha  25/30 mikroarmiran: PP, vsebovanost 0,95 kg/m2 npr.: FIBRILs F 120 ali enakovredno z ogrevalnimi registri pritrjenimi s sistemskimi pritrdili.                                 </t>
  </si>
  <si>
    <t>- debeline 9,5 cm</t>
  </si>
  <si>
    <t>- debeline 9,2 cm</t>
  </si>
  <si>
    <t xml:space="preserve">  debeline 7,5 cm</t>
  </si>
  <si>
    <t xml:space="preserve">Izdelava Betonskega estriha  15/20 mikroarmiran: PP, vsebovanost 0,95 kg/m2 npr.: FIBRILs F 120 ali enakovredno z ogrevalnimi registri pritrjenimi s sistemskimi pritrdili.                                 </t>
  </si>
  <si>
    <t xml:space="preserve">  debeline 9,00 cm</t>
  </si>
  <si>
    <t>- debeline 8,0 cm</t>
  </si>
  <si>
    <t xml:space="preserve">  debeline 7,50 cm</t>
  </si>
  <si>
    <t xml:space="preserve">  debeline6,00 cm</t>
  </si>
  <si>
    <t xml:space="preserve">  debeline 5,5 cm</t>
  </si>
  <si>
    <t>- debeline 5,0 cm</t>
  </si>
  <si>
    <t xml:space="preserve">Izdelava polimeziranega mikroarmaturnega betona 25/30 mikroarmiran in delitiran v pasovih po 5 m: mikroarmatura s  PP vlakni, vsebovanost 0,95 kg/m2:, npr.: FIBRILs F 120 ali enakovredno, brušen  (nedsrnost!) in penetriran s SILAN-om za doseganje hidrofobnosti                      </t>
  </si>
  <si>
    <t>debeline 8,0 cm</t>
  </si>
  <si>
    <t>Izdelava naklonski betonskega estriha 2 - 7 cm, komplet z ločilnim slojem</t>
  </si>
  <si>
    <t>Izdelava naklonskega  betona 2 - min. 7 cm, komplet z ločilnim slojem</t>
  </si>
  <si>
    <t>Izdelava naklonskega  betona 2%, komplet z ločilnim slojem</t>
  </si>
  <si>
    <t>Dobava in polaganje toplotne izolacije tlaka v dvorani (npr. Tervol tip DP-3) d= 100 mm z alu folijo Opomba: (cevi za talno gretje so zajete v popisu strojnih inštalacij)</t>
  </si>
  <si>
    <t>Dobava in polaganje toplotne izolacije fasade S2 (npr. Tervol tip DP-8 ali enakovredno) d= 100 mm, ploščentopl. Izolacije so vgrajene med pocinkane tankostenske profile z parno  zaporo AL/PE folija, Sd= min. 1000m npr. Gefitas 1/30G ali enakovredno</t>
  </si>
  <si>
    <t>Dobava in vgraditev formatiranega stiroporja pri tribunah (klopi betonki deli) trikotne oblike po detalju 21.</t>
  </si>
  <si>
    <t xml:space="preserve">Dobava in vgraditev PE folije 0,15 mmm med AB ploščo in utrjenim nasutjem </t>
  </si>
  <si>
    <t>Dobava in vgraditev parne zapore - varilni bitumenski trak z nosilcem iz Al 0,5 mm</t>
  </si>
  <si>
    <t>Dobava in polaganje toplotne izolacije - ekstrudirani polistiren z AP/PE folijo (SIST EN 13163)</t>
  </si>
  <si>
    <t>- debeline 6 cm</t>
  </si>
  <si>
    <t>- debeline 8 cm</t>
  </si>
  <si>
    <t xml:space="preserve">  debeline 20 cm</t>
  </si>
  <si>
    <t>Dobava in polaganje toplotne izolacije - ekstrudirani polistiren z AP/PE folijo (SIST EN 13164)</t>
  </si>
  <si>
    <t xml:space="preserve">   debeline   5 cm</t>
  </si>
  <si>
    <t xml:space="preserve">   debeline   8 cm</t>
  </si>
  <si>
    <t xml:space="preserve">   debeline   10 cm                                 m2</t>
  </si>
  <si>
    <t xml:space="preserve">Izvedba ločilnega sloja in akustične izolacije iz ekstrudiranega polistirena z PE ekspandirano folijo (napr: GEFICELL T-DZ 6.0 - 1.0 </t>
  </si>
  <si>
    <t xml:space="preserve">  debeline 8 cm</t>
  </si>
  <si>
    <t>Preboji skozi temelj 60/40 za elektro cevi 3 kom</t>
  </si>
  <si>
    <t>Preboji skozi temelj PVC fi 110 meteorna kanalizacija</t>
  </si>
  <si>
    <t>Preboji skozi temelj PVC fi 200 dovod vode</t>
  </si>
  <si>
    <t>Preboji skozi temelj PVC fi 160 dovod vode</t>
  </si>
  <si>
    <t>Preboji skozi temelj PVC fi 50 dovod vode</t>
  </si>
  <si>
    <t xml:space="preserve">Preboji skozi AB steno PVC fi 110 </t>
  </si>
  <si>
    <t xml:space="preserve">Preboji skozi AB steno PVC fi 160 </t>
  </si>
  <si>
    <t>Preboji skozi AB plošče deb 20 cm  PVC fi 160</t>
  </si>
  <si>
    <t xml:space="preserve">Preboji skozi AB plošče deb 15 cm </t>
  </si>
  <si>
    <t>fi 110                                             kom</t>
  </si>
  <si>
    <t>fi 160                                             kom</t>
  </si>
  <si>
    <t xml:space="preserve">Preboji skozi AB plošče deb 30 cm  </t>
  </si>
  <si>
    <t>Podbetoniranje obstoječega temelja komplet z vsemi potrebnmimi izkopi, podporami in ostalimi pomožnimi deli.  Cca. 25 m1</t>
  </si>
  <si>
    <t>Dobava in postavitev shoeck profilov po projektu gradbenih konstrukcij.</t>
  </si>
  <si>
    <t>Izdelava kineta  med šolo in telovadnico za povezavo tople vode in vode za ogrevanje, komplet z izkopom, opažem, armaturo, betoniranjem, obdelavo in pokrovom. Pokrov enak kot tlak v prostoru.</t>
  </si>
  <si>
    <t xml:space="preserve">                                                          m1</t>
  </si>
  <si>
    <t>Izdelava klančine pod napuščem kkomplet z izdlavo in utrditvijo tampona, izdelavo podložnega betona in finalnega betonskega tlaka (metlan ali rebran), Silan Oksilan penetracija, pod naklonom.Upoštevati vsa pomožna dela in potrebna preddela in prenose. Upoštevati tudi kotni profil ob zemlji.Upoštevana tudi stranska klančina.</t>
  </si>
  <si>
    <t>Vzidav talnih luči in stenskih v betonu ob stopnišču pri službenem vhodu, komplet z vsemi potrebnimim opaži in cevmi za električni kabel</t>
  </si>
  <si>
    <t>Razna nepredvidena dela ocena  vrednosti del</t>
  </si>
  <si>
    <t>Vse izvesti po detajlih projektanta</t>
  </si>
  <si>
    <t>Pri vseh postavkah tesarskih del, upoštevati dobavo materiala s transportom iz baze, opaženje,  razopaženje, čiščenje in zlaganje lesa po končanih delih, transport nazaj v bazo in ostala pomožna dela!</t>
  </si>
  <si>
    <t>opaži vidnih betonov postavljeni po načrtu, posebno pozornost posvetiti ujemanju fug med opažnimi ploščami</t>
  </si>
  <si>
    <t>Upoštevati kvaliteto opažev za vidne betone pri betonskih stenah, AB ploščah, stopnicah in vidnih vezeh</t>
  </si>
  <si>
    <t>beton brez trikotnih letev</t>
  </si>
  <si>
    <t>Dvostranski opaž ravnih pasovnih temeljev, z montažo in demontažo.</t>
  </si>
  <si>
    <t>Izdelava, postavitev in demontaža opažov v AB stenah (niša) za omarice itd.</t>
  </si>
  <si>
    <t>dim. 140/85               kom</t>
  </si>
  <si>
    <t>elektro omarica               kom</t>
  </si>
  <si>
    <t>dim. 100/85               kom</t>
  </si>
  <si>
    <t>dim. 80/85               kom</t>
  </si>
  <si>
    <t>Dvostranski opaž ravnih betonskih sten višine do 8 m, z montažo in demontažo. Opaž za gladek vidni beton.</t>
  </si>
  <si>
    <t>Opaž horizontalnih in vertikalnih vezi, z montažo in demontažo.</t>
  </si>
  <si>
    <t>Opaž nosilcev in preklad pravokotnega preseka, s podporami do 3,50 m, z montažo in demontažo.</t>
  </si>
  <si>
    <t>Opaž ravne betonske plošče, s podporami do 4 m, z montažo in demontažo. Opaž za gladek vidni beton.</t>
  </si>
  <si>
    <t>Opaž stranic pri ravnih ploščah višine do 20 cm, z montažo in demontažo.</t>
  </si>
  <si>
    <t>Opaž stopniščnih ram, s podporami do 3,60 m, z montažo in demontažo.</t>
  </si>
  <si>
    <t>Opaž zrcalnih ploskev stopnic višine do 18 cm, z montažo in demontažo.</t>
  </si>
  <si>
    <t>Lahki premični zidarski odri višine do 2,50 m.</t>
  </si>
  <si>
    <t>Delovni odri v telovadnici za montažo stropa na višini do 13 m.</t>
  </si>
  <si>
    <t>Montaža in demontaža fasadnih odrov višine do 16 m, z amortizacio do 60 dni.</t>
  </si>
  <si>
    <t>Izdelava, montaža in demontaža lesenih škatelj velikosti do 0,50 m2/kom, v opaž, za prehod instalacij.</t>
  </si>
  <si>
    <t>Izdelava dvostranskega opaža kinete za dovod instalacij v obstoječi objekt v 2. nadstropju</t>
  </si>
  <si>
    <t>15.</t>
  </si>
  <si>
    <t>pri ponudbi obvezno upoštevati tudi izdelavo opaža sidrišč, opaženje, razopaženje, postavitev hidroizolacije na stikih sidrišč s temeljno ploščo, dobava betona za sidrišča. Po detajlu na listu 2.03. (v projektu opreme!) Globina sidrišča 60cm pod koto gotovega tlaka telovadnice! Po navodilih proizvajalca športne opreme!</t>
  </si>
  <si>
    <t>NOTRANJA KANALIZACIJA (upoštevana meteorna, fekalna, elektro)</t>
  </si>
  <si>
    <t>V tem delu popisa je obdelana samo notranja in  zunanja kanalizacija izvedena v terenu v in ob obstoječem objektu. Kanalizacija je priključena na obstoječi revizijski jašek, ki je že povezan na javni kanal.</t>
  </si>
  <si>
    <t>Vsi izkopi, zasipi so zajeti pri zemeljskih delih</t>
  </si>
  <si>
    <t>Zakoličenje osi fekalne kanalizacije z označitvijo mest, kjer bodo revizijski jaški, naprava geodetskega posnetka in vris v kataster.</t>
  </si>
  <si>
    <t>elektroinštalacije</t>
  </si>
  <si>
    <t>Elektro jašek komplet z obdelavo, pokrovi in vsemi pom. deli   80/80, globine do 80 cm. Pokrov enak kot tlak v prostoru, s smradotesnim pokrovom.</t>
  </si>
  <si>
    <t xml:space="preserve">Elektro jašek komplet z obdelavo, pokrovi in vsemi pom. deli   2,00 x 2,00 x 1,80  zunani pri trafo postaji Upoštevati tudi lestve za dostop. </t>
  </si>
  <si>
    <t>Polaganje tri cevne kanalizacije za elektroinštalacije (obdelano v elektro projektu) komplet z izkopom,položitvijo in zasipom</t>
  </si>
  <si>
    <t>fekalna kanalizacija</t>
  </si>
  <si>
    <t>Revizijski jašek fekalne kanalizacije komplet z obdelavo, pokrovi s smradno zaporo in vsemi pom. deli   60/60, globine do 80 cm. Pokrov enak kot tlak v prostoru, s smradotesnim pokrovom.</t>
  </si>
  <si>
    <t>Dobava in postavitev PVC cevi, meteorna kanalizacija do peskolovcev izven objekta komplet z bpriklopom., potrebnimi koleni in pom. Deli. Peskolovci niso predvideni (zunanja ureditev)</t>
  </si>
  <si>
    <t>fi 50                                                  m1</t>
  </si>
  <si>
    <t>fi 110                                                  m1</t>
  </si>
  <si>
    <t>fi 200                                                  m1</t>
  </si>
  <si>
    <t>meteorna kanalizacija</t>
  </si>
  <si>
    <t>fi 160                                                  m1</t>
  </si>
  <si>
    <t>Dobava in postavitev betonskih cevi fi 500 za, meteorna kanalizacija - peskolovci z obdelavo in pokrovom. Meteorna kanalizacija ob klančini</t>
  </si>
  <si>
    <t xml:space="preserve">                                              kom</t>
  </si>
  <si>
    <t>Priklop na  obstoječo meteorno kanalizacijo</t>
  </si>
  <si>
    <t xml:space="preserve"> zaščitena in barvana po RAL po izboru projektanta</t>
  </si>
  <si>
    <t>vse izvesti po detajlih iz projekta gradbenih konstrukcij projektanta</t>
  </si>
  <si>
    <t>glej detakj 1b, pritrditev lepljenega nosilca v telovadnici</t>
  </si>
  <si>
    <t>Podkonstrukcija iz lesa za montažo vencev okrog velike telovadnice, škatlasti profili 100 x 100 dolžine do 2 m na vsak meter in pol, z vsemi sidrnimi ploščicami in vijaki, upoštevati tudi profile za montažo venca na vsakem lepljencu - po detalju 1b. Konstrukcija</t>
  </si>
  <si>
    <t>2.</t>
  </si>
  <si>
    <t>Dobava in montaža lepljenih nosilcev</t>
  </si>
  <si>
    <t>dim.  0,20 x(180 do 2,30)  x 30,00   m</t>
  </si>
  <si>
    <t>skupaj s pritrdilnim materialom po projektu gradbenih konstrukcij. Nosilci lakirani s toniranim lakom. Zahtevane karakteristike lazure po požarni študiji in navodilih proizvajalca. Barvo določi projketant! Po barvni študiji!</t>
  </si>
  <si>
    <t xml:space="preserve">                                           kos</t>
  </si>
  <si>
    <t xml:space="preserve">Lesene obrobe različnih dim. Kot podlaga za kleparske zaključke  OSB širine do 80cm, v vencu vgrajeno 2,40 m2 na m1 venca 90m1, 0,7 m2 na m1 venca : 180m1. Pri kleparskih podkonstrukcijah, upoštevati tudi vse potrebne kovice, vijake itd. </t>
  </si>
  <si>
    <t>glej detalje in sestave streh glede debelin določenih slojev</t>
  </si>
  <si>
    <t>vsa krovska dela izvesti klasično</t>
  </si>
  <si>
    <t>pod titan cinkovo pločevino upoštevati drenažni sloj</t>
  </si>
  <si>
    <t>vse parne zapore morajo biti na stikih varjene in zaključen s kotnim profilom na mestih kjer je povečana možnost odstopanja parne zapore, varjene morajo biti tudi ob stikih z drugimi materiali. Cca 220 m1 kotniko (preveri)</t>
  </si>
  <si>
    <t xml:space="preserve">Glej detalj 7 in 8, zaključek strehe in lesene fasade telovadnice nad sp. Streho ter fiksacijo okna </t>
  </si>
  <si>
    <t>Glej detalj 2, zaključek strehe nadstreška ter fiksacija paravana zgoraj</t>
  </si>
  <si>
    <t>Glej detalj 3, zaključek strehe nad prostorom za orodje v pritličju</t>
  </si>
  <si>
    <t>Glej detalj 5, zaključek strehe na telovadnici</t>
  </si>
  <si>
    <t>Glej detalj 9, zaključek ravne strehe povezovalnega dela</t>
  </si>
  <si>
    <t>Glej detalj 10, žloto v strehi spodnjega dela</t>
  </si>
  <si>
    <t>Glej detalj 11, žloto v strehi spodnjega dela nad malo telovadnico, zaključek strehe ter fiksacijo okna v telovadnici</t>
  </si>
  <si>
    <t>Glej detalj 12, stik strehe spodnjega dela s fasado povezovalnega dela, zaključek strehe ter fiksacijo okna v telovadnici</t>
  </si>
  <si>
    <t>Glej detalj 13, zaključek strehe spodnjega dela z žloto</t>
  </si>
  <si>
    <t>Glej detalj 19, streha povezovalnega hodnika</t>
  </si>
  <si>
    <t>Glej detalj 18, zaključek strehe povezovalnega hodnika</t>
  </si>
  <si>
    <t xml:space="preserve">Dobava in pokrivanje zidnih obrob z titan cinkovo pločevino debeline, raz. Šir. 1,00 - do 1,50 m po detaljih projektanta. </t>
  </si>
  <si>
    <t>Izdelava in montaža zidnih obrob iz  pločevine raz. Šir.do 105 cm, pločevina r.š. 105 cm - cinkotit komplet z pripravo kovinske konstrukcije za pritrjevanje venca na 2 m, sidrano v ab.Po detalju št. 9 na listu5.10</t>
  </si>
  <si>
    <t>ocena                                                    m1</t>
  </si>
  <si>
    <t>Izdelava in montaža zaščite iz hidroizolacije, xps 4 cm in obloga s pločevino po detalju  št. 9, razvite širine do 1,60 cm. Steha velike telovadnice in povezovalnega hodnika.</t>
  </si>
  <si>
    <t>Izdelava in montaža okroglih PVC odtočnih cevi fi 110 mm iz strehe,  zaščitene z zvočno izolacijo in obložena. V notranjosti objekta, greti, z INOX oblogo, proti vandalizmu</t>
  </si>
  <si>
    <t>Izdelava in montaža kovinskih okroglih odtočnih cevi  fi 110 mm, barvani po ral. Zunanji odtoki, greti. Upoštevati Inox zaščito po projektu - zaščita proti vandalizmu. Upoštevati tudi ves potreben pritrdilni material</t>
  </si>
  <si>
    <t xml:space="preserve">Izdelava in montaža enojnih zbiralnih kotličkov s priključkom na vertikalno cev fi 110 mm.in 160 mm. Odtočniki v žlotin in strehah izdelani in pritrjeni po detaljih projektanta. Prirobnice odtokov varjene na hidroizolacijo  </t>
  </si>
  <si>
    <t>Izdelava in montaža perforirane alu mrežice za dovod zraka, višine do 25 cm. Barvano po RAL.</t>
  </si>
  <si>
    <t>ocena                                                   m1</t>
  </si>
  <si>
    <t>Izdelava in montaža žlot iz hidroizolacije po izbiri projektanta, razvite širine do 110 cm.</t>
  </si>
  <si>
    <t>Izdelava in montaža linijskih snegolovov v barvi pločevine. Po detalju 4</t>
  </si>
  <si>
    <t>Kotni profil barvan po RAL na zgornjem robu oken v veliki telovadnici.</t>
  </si>
  <si>
    <t>Izdelava in montaža vencev iz titan cinkove pločevine debeline  2mm po detaljih, kotni elementi izdelani iz enega kosa v vsako smer najmanj 1 m. Pritjevanje po detalju, r.š.do 1,80 m. Posamezni elementi stikovani z Egoferm trakom po detalju, pozicija strehe nad malo telovadnico in servisnimi prostori ter trafo postajo, vse skupaj s pritrdilnimi kosi iz pločevine in lesa</t>
  </si>
  <si>
    <t>STREHA NAD GLAVNO TELOVADNICO  ST1</t>
  </si>
  <si>
    <t>frakcije 8-16 mm   deb. 4 cm</t>
  </si>
  <si>
    <t>ločilni sloj: PES filc 200g /m2</t>
  </si>
  <si>
    <t xml:space="preserve">hidroizolacija: </t>
  </si>
  <si>
    <t xml:space="preserve">polimer-bitumenska dvoslojna (APAO) po zahtevah SIST DIN 18195 in SIST DIN 52133 npr.: GALAXY 4 (2x), ali enakovredno    </t>
  </si>
  <si>
    <t>toplotna izolacija:</t>
  </si>
  <si>
    <t xml:space="preserve">mineralna volna visoke gostote gostota (SIST EN 13162) gostota 150 kg/m3 in trdnost 70 kN npr. TERVOL DDP ali ROOFROCK ali enakovredno plošče dvoslojne 10+8 cm </t>
  </si>
  <si>
    <t>parna zapora: AL/PE folija, Sd = min 1000m npr. Gerifas 1/30G ali enakovredno</t>
  </si>
  <si>
    <t>podlaga: visoko profilirana pločevina na spodnji strani perforirana, za doseganje boljše akustične lastnosti v smislu vpijanja zvoka iz prostora npr. Hoesch E 135/310/1,25, ali enakovredno trapezni prostori pločevine so napolnjeni z mineralno volno (SIST EN 13162) gostota 150 kg/m3  deb. 13,5 cm, izbor profilirane nosilne pločevine mora pred vgradnjo potrditi odgovorni projektant gradbenih konstrukcij.</t>
  </si>
  <si>
    <t>Upoštevati jekleno zavetrovanje v ravnini strehe v treh poljih in zavetrovanje na ležiščih proti zvrnitvi. Upotevati je potrebno dodatno toplotno izolacijo (XPS) na notranji strani venca in zaščitno pločevino, po detajlu. Upoštevati tudi toplotno izolacijo vgrajeno v vence velike telovadnice (cca. 120M, višine 100cm) po detajlu!</t>
  </si>
  <si>
    <t>Izdelava dobava in montaža dvoslojnih svetlobnih trakov iz litega akrilnega stekla z vsem tesnilnim in pritrdilnim materialom, vključno s poliestrskim nastavnim vencem. Upoštevati tudi mehanizem za odvod dima in toplote v vprimeru požara, elektro motorji!. V svetlobnem traku je 10 elementov dimenzije L=175x145 cm odpiralnih, vse skupaj s pritdililnim materialom in elektormotorjiza odpiranje, maksimalno odpiranje po študiji požarne varnosti. Kot odpiranja 165 stopinj, toplotna prevodnost po gradbeni fiziki!</t>
  </si>
  <si>
    <t>STREHA NAD MALO TELOVADNICO ST3,  ST 3a</t>
  </si>
  <si>
    <t>kritina titan-cinkova pločevina vgrajena v pasovih vidne šir. 50 cm, z dvojnimi zgibi 25 mm</t>
  </si>
  <si>
    <t>ločilni sloj: čepasta folija, npr. ISOSTUD ali enakovredno</t>
  </si>
  <si>
    <t>podlaga: OSB plošče 20 mm vijačene v lesene špirovce</t>
  </si>
  <si>
    <t>letve 5/8, med letvami toplotna izolacija mineralna volna (SIST EN 13162) gostote 150 kg/m3</t>
  </si>
  <si>
    <t>špirovci 12/20 cm, med špirovci toplotna izolacija mineralna volna (SIST EN 13162) gostote 150 kg/m3</t>
  </si>
  <si>
    <t>Parna zapora:  AL/PE folija, Sd=min 1000m, npr.: Gefitas 1/30G ali enakovredno    deb. 5 cm</t>
  </si>
  <si>
    <t>Toplotna izolacija: mineralna volna (SIST EN 13162) gostota 50 kg/m3 položena na sistemsko podkonstrukcijo obešenega stropa. Upoštevati špirovce za podlogo žlot in OSB plošče za žlote.</t>
  </si>
  <si>
    <t>STREHA NAD MALO TELOVADNICO ST3,  ST 3a    NAPUŠČI</t>
  </si>
  <si>
    <t xml:space="preserve">letve 5/8, </t>
  </si>
  <si>
    <t xml:space="preserve">špirovci 12/20 cm, </t>
  </si>
  <si>
    <t>stropna obloga, vlaknene plošče npr. Farmacel ali enakovredno vijačene na sistemsko podkonstrukcijo iz profilov.  Upoštevati špirovce za podlogo žlot  in OSB plošče za žlote. Upoštevati tudi špirovce vgrajene v vence velike telovadnice povezovalnega dela in strehe nad malo telovadnico ter trafo postajo. Po detajlu.</t>
  </si>
  <si>
    <t>STREHA NAD POVEZOVALNIM STOPNIŠČEM  ST4</t>
  </si>
  <si>
    <t xml:space="preserve">frakcije 8-16 mm </t>
  </si>
  <si>
    <t>Toplotna izolacija II: ekstrudirani polistiren (SIST EN 13164) plošče s stopničastimi mpreklopi, plošče prosto položene na hidroizolacjo   deb. 8 cm</t>
  </si>
  <si>
    <t>hidroizolacija: polimer-bitumenska dvoslojna (APAO) po zahtevah SIST DIN 18195 in SIST DIN 52133 npr. : GALAXY 4(2x) ali enakovredno</t>
  </si>
  <si>
    <t>Toplotna izolacija I: ekstrudirani polistiren (SIST EN 13163) plošče na zg. starni kaširane z bitumenskim trakom   deb. 16 cm</t>
  </si>
  <si>
    <t>parna zapora: varilni bitumenski trak iz Al folije in stekl. Voala (Al 01 + V60) tovarniško deklariran kot neskončna parna zapora npr. Gemini Vapor 4ali enakovredno</t>
  </si>
  <si>
    <t>hladni bitumenski premaz 0,3 kg/m2</t>
  </si>
  <si>
    <t>naklonski beton 1% od min 2,0 max deb 6 cm. Upotevati je potrebno dodatno toplotno izolacijo (XPS) na notranji strani venca in zaščitno pločevino, po detajlu.</t>
  </si>
  <si>
    <t>STREHA NAD TEHNIČNIM PROSTOROM  ST5</t>
  </si>
  <si>
    <t>travna ruša</t>
  </si>
  <si>
    <t>humus (substrat)</t>
  </si>
  <si>
    <t>rjava zamlja I. Ktg</t>
  </si>
  <si>
    <t>filtrski sloj PP filc 600 gr./m2</t>
  </si>
  <si>
    <t>drenažni sloj: pran prodec frakcije 8-16 mm  deb. 5 cm</t>
  </si>
  <si>
    <t>ločilni sloj PES filc 200 gr./ m2</t>
  </si>
  <si>
    <t>Toplotna izolacija II: ekstrudirani polistiren (SIST EN 13164) plošče s stopničastimi mpreklopi, plošče prosto položene na hidroizolacjo   deb. 6 cm</t>
  </si>
  <si>
    <t>Toplotna izolacija I: ekstrudirani polistiren (SIST EN 13163) plošče na zg. starni kaširane z bitumenskim trakom  deb. 16 cm</t>
  </si>
  <si>
    <t>parna zapora: varilni bitumenski trak iz Al folije in stekl. Voala (Al 01 + V60) tovarniško deklariran kot neskončna parna zapora npr. Gemini Vapor 4 ali enakovredno</t>
  </si>
  <si>
    <t>naklonski beton 1% od min 2,0 max deb 10 cm</t>
  </si>
  <si>
    <t>STREHA NAD DVIGALOM JAŠKA ST6</t>
  </si>
  <si>
    <t>hidroizolacija: polimer-bitumenska dvoslojna (APAO) po zahtevah SIST DIN 18195 in SIST DIN 52133 npr. : GALAXY 4 ali enakovredno</t>
  </si>
  <si>
    <t>toplotna izolacija- mineralna volna visoke gostote, npr. TERVOL DDP ali enakovredno plošče rezane konusno: od min 8 do max. 16 cm, plošče položene neposredno na parno zaporo deb. Max 16 cm</t>
  </si>
  <si>
    <t>STREHA NAD POVEZOVALNIM HODNIKOM  ST7</t>
  </si>
  <si>
    <t>špirovci 10/20 cm, med špirovci toplotna izolacija mineralna volna (SIST EN 13162) gostote 150 kg/m3</t>
  </si>
  <si>
    <t>jeklene traverze HEA 160, med traverzami mineralna volna (SISTZ EN 13162), gostota 50 kg/m 3 npr. TERVOL DP-5, 15 cm ali enakovredno)</t>
  </si>
  <si>
    <t xml:space="preserve">Parna zapora:  AL/PE folija, Sd=min 1000m, npr.: Gefitas 1/30G ali enakovredno    </t>
  </si>
  <si>
    <t>podkonstrukcija: lesene letve 5/5 cm, med letvami: mineralna volna (SIST EN 13162), gostota 50kg/m3</t>
  </si>
  <si>
    <t>spuščeni strop: macesnove deske deb. 3 cm, 1. kvalitete, vijačene na leseno podkonstrukcijo.</t>
  </si>
  <si>
    <t>pod pločevino drenažni sloj, čepasta folija</t>
  </si>
  <si>
    <t xml:space="preserve">Razna krovsko kleparska dela: -titancinkova pločevina  pločevinasta kapa pri prezračevanju jaška dvigala in prezračevanje skupnih sanitarij  (streha, stene, osb plošče kot podloga, kovinski škatlasti prosili – nosilna konstrukcija, urejen odvod kondenza s stropa oddušnika (kom2), varnostni prelivi (kom 25)- upoštevati je potrebno preboje preko ab zidov 20 cm in postavitev varnostnih prelivov izvedenih iz titancinkove pločevine, kvadratnega preseka, varjena na hidroizolacijo, zatesnjeno, strešni vtočniki se neposredno pod strešno konstrukcijo povežejo v zbirni inštalacijski vod. Tako lahko odvodnjavamo velike strešne površine preko ene same vertikale  ali podobno in vse potrebne povezave po detalju, obrobe dimnikov  (kom2) glej detalje, kanal za inštalacije -  ploč.kapa itd. </t>
  </si>
  <si>
    <t>ocena</t>
  </si>
  <si>
    <r>
      <t xml:space="preserve">Izvajalec jeklene konstrukcije  mora </t>
    </r>
    <r>
      <rPr>
        <b/>
        <sz val="12"/>
        <color indexed="8"/>
        <rFont val="Calibri"/>
        <family val="2"/>
      </rPr>
      <t>za</t>
    </r>
    <r>
      <rPr>
        <b/>
        <sz val="12"/>
        <rFont val="Calibri"/>
        <family val="2"/>
      </rPr>
      <t xml:space="preserve"> vse elemente izdelati delavniške načrte, ki jih dati v potrditev  projektantu in statiku.</t>
    </r>
  </si>
  <si>
    <t xml:space="preserve">Konstrukcijo je potrebna zaščiti s temeljnim premazom  in 2 slojema finalnega premaza v barvi RAL  po izboru. Pred barvanjem mora RAL  potrditi projektanat. </t>
  </si>
  <si>
    <t>Kompletno barvanje je potrebno vključiti v ceno konstrukcije</t>
  </si>
  <si>
    <r>
      <t xml:space="preserve">Vsi odri </t>
    </r>
    <r>
      <rPr>
        <b/>
        <sz val="12"/>
        <color indexed="8"/>
        <rFont val="Calibri"/>
        <family val="2"/>
      </rPr>
      <t>za</t>
    </r>
    <r>
      <rPr>
        <b/>
        <sz val="12"/>
        <rFont val="Calibri"/>
        <family val="2"/>
      </rPr>
      <t xml:space="preserve"> izvedbo konstrukcije (razen dvigalnega jaška) morajo biti vključeni v ceno.</t>
    </r>
  </si>
  <si>
    <r>
      <t xml:space="preserve">V ceni zajeti tudi vsa sidra </t>
    </r>
    <r>
      <rPr>
        <b/>
        <sz val="12"/>
        <color indexed="8"/>
        <rFont val="Calibri"/>
        <family val="2"/>
      </rPr>
      <t>za</t>
    </r>
    <r>
      <rPr>
        <b/>
        <sz val="12"/>
        <rFont val="Calibri"/>
        <family val="2"/>
      </rPr>
      <t xml:space="preserve"> vgrajevanje  in pritrditev</t>
    </r>
  </si>
  <si>
    <t>Vse količine jeklenih konstrukcij so ocenjene in bodo znane po izdelavi delavniških načrtov.</t>
  </si>
  <si>
    <t>Vse zunanje konstrukcije so vroče cinkane.</t>
  </si>
  <si>
    <t>Vsi zunanji kovinski elementi morajo biti ozemljeni</t>
  </si>
  <si>
    <t>Konstrukcijo izdelati po dimenzijah in zahtevanih profilih iz statičnega računa in delavniških načrtov.</t>
  </si>
  <si>
    <t>V vseh postavkah je upoštevati izdelavo, dobavo in montažo.</t>
  </si>
  <si>
    <r>
      <t xml:space="preserve">V vseh postavkah je upoštevati izdelavo PZI projektov  konstrukcije in delavniških načrtov </t>
    </r>
    <r>
      <rPr>
        <b/>
        <sz val="12"/>
        <color indexed="8"/>
        <rFont val="Calibri"/>
        <family val="2"/>
      </rPr>
      <t>za</t>
    </r>
    <r>
      <rPr>
        <b/>
        <sz val="12"/>
        <rFont val="Calibri"/>
        <family val="2"/>
      </rPr>
      <t xml:space="preserve"> vse postavke ključavničarskih </t>
    </r>
    <r>
      <rPr>
        <b/>
        <sz val="12"/>
        <color indexed="8"/>
        <rFont val="Calibri"/>
        <family val="2"/>
      </rPr>
      <t>del</t>
    </r>
    <r>
      <rPr>
        <b/>
        <sz val="12"/>
        <rFont val="Calibri"/>
        <family val="2"/>
      </rPr>
      <t>.Pred izdelavo konstrukcije mora načrte potrditi statik in obvezno odgovorni projektant.</t>
    </r>
  </si>
  <si>
    <t>ograje barvane po RAL s strukturnim lakom</t>
  </si>
  <si>
    <t>Izdelava, dobava in montaža dekorativnih  ograj, ki so  s pomočjo kovinskih  ploščic  pritrjene  na betonske stopniščne rame ali etažne podeste, med stojkami potekajo sp. in zg. vzdolžni ploščati profili med katerimi  so  kot polnilo vertikalno privarjene polne palice fi  mm  na enakomernem razstoju. Ograja srednje komplicirane izdelave. Vsi zvari fino obrušeni, vse pobarvano z osnovnim premazom za kovino, finalno barvanje po montaži je zajeto v sklopu pleskarskih del. Obračun po m2.  Izdelava in montaža  po shemi in detajlu projektanta.</t>
  </si>
  <si>
    <t xml:space="preserve">Izdelava, dobava in montaža kovinske nosilne konstrukcije objekta izdelane iz stebrov, nosilcev, vsem pritrdilnim in sidrnim materialom. Konstrukcija pleskana s protipožarnim premazom  F=60 minut oz.se mora ponudnik ravnati po študiji požarne varnosti. HEA 160,80,200 in stebri fi 168 mm, fi 108/4 itd. Upoštevana tudi podkostrukcija plezalne stene, pripravljena po navodilih dobavitelja opreme, izdelava rešetk, konstrukcija za split sistem nad vrati za orodje na zahodni strani in vrata v prostor s smetnjaki.V prerezu CC poglej - jekleni nosilci so zaradi preprečitve liniskega toplotnega mostu dodatno izolirani  ocena. </t>
  </si>
  <si>
    <t xml:space="preserve">                                                            kg</t>
  </si>
  <si>
    <t>Izdelava in dobava inoks kotnih profilov 35/35/3 mm, pri menjavi tlakov in pripirah v ravnini s tlakom.</t>
  </si>
  <si>
    <t>Izdelava, dobava in montaža kovinske ograje in lestev barvane po RAL s strukturnim lakom. Barva po izbiri projektanta.Upoštevati tudi potrebna držala, komplet z montažo in vsemi pom.  Stebri fi 108/4,  jeklenin profili 20/50 mm  itd. Glej sheme in detalj pritrjevanja.</t>
  </si>
  <si>
    <t>Ograja v telovadnici na rtribunah ima na spodnjem delu kontinuiran kotni prosil barvan po RAL</t>
  </si>
  <si>
    <t xml:space="preserve">OG1 stopnišče dvorana, višina je 1,00 m                  </t>
  </si>
  <si>
    <t xml:space="preserve">                                                       m1</t>
  </si>
  <si>
    <t xml:space="preserve">OG2 povezovalni del, višina je 1,00 - 1,08 m                  </t>
  </si>
  <si>
    <t xml:space="preserve">OG3 tribune, višina je 1,10 m                  </t>
  </si>
  <si>
    <t xml:space="preserve">OG4 okno na  tribunah, višina je 1,00 m                  </t>
  </si>
  <si>
    <t xml:space="preserve">OG5 trafo postaja z vrati, višina je 3,00 m                  </t>
  </si>
  <si>
    <t xml:space="preserve">                                                      m2</t>
  </si>
  <si>
    <t xml:space="preserve">OG6 požarno stopnišče, višina je 1,00 m                  </t>
  </si>
  <si>
    <t xml:space="preserve">                                                      m1</t>
  </si>
  <si>
    <t xml:space="preserve">OG7 zunanje stopnice, višina je 1,00 m                  </t>
  </si>
  <si>
    <t xml:space="preserve">OG8 klančina, višina je 1,00 m                  </t>
  </si>
  <si>
    <t xml:space="preserve">OG9 lestve na strehi telovadnice, sidrane v fasado, iz profilov 20/50 mm, komplet z varovalnimi obroči, širina je  0,75 m  Lestve so sidrane v ab konstrukcijo, izolirane v predelu fasadnega sloja.                </t>
  </si>
  <si>
    <t xml:space="preserve">OG10 lestve na strehi povezovalnega dela, sidrane v fasado, iz profilov 20/50 mm, komplet z varovalnimi obroči, širina je  0,75 m. Lestve so sidrane v ab konstrukcijo, izolirane v predelu fasadnega sloja.                                  </t>
  </si>
  <si>
    <t xml:space="preserve">OG11 streha telovadnice                  </t>
  </si>
  <si>
    <t xml:space="preserve">OG12 galerija, višina je 1,10       </t>
  </si>
  <si>
    <t>Izdelava, dobava in montaža kovinske dvignjenega podija iz kovinskih škatlastih profilov prtikorozijsko zaščiteni in pokrith z pocinkano pohodno mrežo (upoštevati tudi stopnice) po detalju projektanta. HOP 70/70/3 mm</t>
  </si>
  <si>
    <t>Razni drobni ključavničarski izdelki. Minizirani in finalno pleskani. Upoštevane tudi lestve za dostop na strehe itd.</t>
  </si>
  <si>
    <t>Izdelava, dobava in montaža kovinske konstrukcije kot okvir paravana na južni fasadi iz profilov 200/100mm, pritrjeno v HEA profile, finalno barvano po RAL po izboru projektanta, kg</t>
  </si>
  <si>
    <t>vse izvesti po detaljih projektanta</t>
  </si>
  <si>
    <t>Vse zunanje zasteklitve, vključno z zunanjimi vrati ni njihovimi podboji naj bodo lakirane s strukturnim lakom.</t>
  </si>
  <si>
    <t>Glej detalj 1 - zaključek strehe ter fiksacija okna v telovadnici</t>
  </si>
  <si>
    <t>Glej detalj 14 in 6, zzasteklitev na klančini ter fiksacija paravana spodaj in 6: zasteklitev v vetrolovu</t>
  </si>
  <si>
    <t>Glej detalj 20 - sidranje zasteklitve galerije v strop in tla</t>
  </si>
  <si>
    <t>Upoštevati fasadni strukturni sistem naprimer SCHueco FW50 + SG, samonosilna v celoti izolirana fasada iz alu profilov. Globino profilov se določa po statičnih  zahtevah, vertikale od 50 - 250 mm, horizontale 6 do 180 mm.Vertkalni profili v stiku s prečko niso porezkani. Vse zatesnitve stekel in vstavnih elementov morajo izvedene izključko z EPDM tesnili.Posebne pritrditev stekla z držali, ki se vstavijo v izolacijski distančnik stekla in vijačijo v utor za izolacijski distančnik sistemskega stebra oz. prečke, kompletna zasteklitev - STRUCTURAL GLAZING  kot npr. SCHUCKO ali podobni</t>
  </si>
  <si>
    <t xml:space="preserve">Upoštevan sistem naprimer:Sistem Schüco AWS 70 WF.HI, okenska fasada
Visoko toplotno izoliran sistem s 70 mm osnovne gradbene globine in karakterističnimi lastnostmi konstrukcije iz stebrov in prečk s 50 mm vidne širine na zunanji strani. okenska krila so izvedena kot integrirani sistem (»blok« konstrukcija), krila so nameščena za naležnim tesnilom na podboju. Uf konstrukcije s PT izolacijsko letvico = 1,64 W/m2K.
Značilnosti konstrukcije:
Zunanjost podboja, stebra in prečke je pokrita s pokrivnimi letvicami iz nerjavečega jekla/aluminija s 50 mm vidne širine in pravokotno/trikotno/U-oblike/okroglo/ovalno geometrijo. 
Za višje statične zahteve se morajo uporabiti profili z ojačitvami, ki so razporejeni v notranjem delu konstrukcije oz. prostora.
Notranje naležno/površinsko poravnano krilo z 10 mm/brez višinskega zamika nad okvirjem podboja. 
Srednje tesnilo z velikimi notranjimi komorami je nameščeno v področju izolacijske cone.
</t>
  </si>
  <si>
    <t xml:space="preserve">Vsi vogalni in T-spojniki so opremljeni z veznimi elementi, ki z svojo labirintno strukturo omogočajo kontrolirano razporeditev lepila. Spoji so na stikih opremljeni še s posebnimi tesnilnimi elementi oz. z ustreznim kotnikom. 
Zatesnitev T-spojev se izvede s sistemskimi tesnilnimi blazinicami in trajno elastičnim tesnilnim materialom v področju stičnih tesnilnih elementov labirintne oblike.
Da se zagotovi nemoteno prezračevanje osnovnega utora profila, je potrebno uporabiti posebne sistemske podložke.
Priključki na gradbeno konstrukcijo se izvedejo po pravilih in principih gradbenih priključkov za okenske sisteme
Gradbene globine profilov:
Podboj, steber, prečka  70 mm
Okensko krilo (naležno)  75 mm
Okensko krilo (površinsko poravnano)  65 mm
Vidne širine profilov:
Podboj, spodaj  50 mm
Podbo, stransko in zgoraj  50 mm
Steber  50 mm
Prečka  50 mm
Dilatacijski stik  38 - 6 - 38 mm
</t>
  </si>
  <si>
    <t>Upoštevati dodatno izloacija po detajlu na spodnjem delu vgradnje steklene stene ob klančini, kotni profili za pritrditev hidroizolacije!</t>
  </si>
  <si>
    <t>pločevinasti odkapi so atipski in  saj se morajo prilagoditi fasadi.</t>
  </si>
  <si>
    <t>protipanične kljuke in samozapirala (skrita) na požarnih vratih, požarno odporna!</t>
  </si>
  <si>
    <t xml:space="preserve">Izdelava, dobava in montaža fasadnih zasteklitev (fiksna zasteklitev, varsnostno steklo, del oken z elektromotorjem za odpiranje) Stiki zasteklitve so obdelani z toplotno izolacijo ter pločevinastim odkapom- zvočno izolativno po študiji gradbene akustike 34 dB. Glej sheme oken. Upoštevati tudi podkostrukcijo za pritrjevanje steklene stene na južni fasadi po detalju. </t>
  </si>
  <si>
    <t>VSE ZASTEKLITVE SO ZASTEKLJENE S PROZORNIM STEKLOM. MREŽASTO STEKLO NE PRIDE V POŠTEV!</t>
  </si>
  <si>
    <t>zasteklitev v telovadnici in pritličju</t>
  </si>
  <si>
    <t>Pločevinasti odkapi – police (v nadaljevanju odkapi) narejeni posebej za ta objket, nadaljevati se morajo s police na fasado, po detajlu! Protipanične kljuke in skrita samozapirala morajo biti na požarnih vratih požarnoodporni!</t>
  </si>
  <si>
    <t>fiksna zasteklitev, varnostno steklo, elektromotor  za odpiranje, stik zasteklitve je obdelan z toplotno izolacijo ter pločevinatim odkapom, zvočno izolativen po študiji gradbene akustike 34dB</t>
  </si>
  <si>
    <t>ZS11-1   468/382   vp 350                 kom</t>
  </si>
  <si>
    <t>ZS11-2   468/382   vp 350                 kom</t>
  </si>
  <si>
    <t>fiksna, zvočno izolativno po študiji gradbene akustike 50dB - študijsko</t>
  </si>
  <si>
    <t>ZS10-1       267/100       vp 75           kom</t>
  </si>
  <si>
    <t>ZS10-2        92/100       vp 75           kom</t>
  </si>
  <si>
    <t>elektro motor, zvočno izolativno po študiji gradbene akustike 34dB, stik zasteklitve je obdelan z toplotno izolacijo ter pločevinastim odkapom r.š. do 35 cm</t>
  </si>
  <si>
    <t>ZS12         456/189       vp 762          kom</t>
  </si>
  <si>
    <t>ZS13         456/110       vp 841          kom</t>
  </si>
  <si>
    <t>fiksna zasteklitev, varnostno steklo, zvočno izolativno po študiji gradbene akustike 34 dB, stik zasteklitve obdelan z toplotno izolacijo ter pločevinastim odkapom r.š. do 35 cm</t>
  </si>
  <si>
    <t>ZS14         300/170       vp 725          kom</t>
  </si>
  <si>
    <t>fiksna zasteklitev, EI30, stik zasteklitve obdelan z toplotno izolacijo ter pločevinastim odkapom. Opis okovja: kljuka in okovje stiniran Inox, kljuka dvodelna s sistemsko ključavnico, talni gumijasti odbojnik (za vsa vratna krila),  satinirana antipanik kljuka v smeri evakuacije. Skrito samozapiralo</t>
  </si>
  <si>
    <t>ZS1         910/348                             kom</t>
  </si>
  <si>
    <t>fiksna zasteklitev, varnostno steklo, lamelno okno električni pogon vezano na avtomatsko javljanje požara, stik zasteklitveje obdelan s toplotno izolacijo ter pločevinastim odkapom,  ZS2-3 zvočno izolativno po študiji gradbene akustike 36dB - študijsko. Opis okovja: kljuka in okovje stiniran Inox, kljuka dvodelna s sistemsko ključavnico, talni gumijasti odbojnik (za vsa vratna krila), zunanja vrata protivlomna, električna cilidrična ključavnica, satinirana antipanik kljuka v smeri evakuacije</t>
  </si>
  <si>
    <t>ZS2-1     214/397   vp 0                     kom</t>
  </si>
  <si>
    <t>ZS2-2     253/451   vp 0                     kom</t>
  </si>
  <si>
    <t>ZS2-3   3772/753   vp 0                     kom</t>
  </si>
  <si>
    <t>fiksna zasteklitev, EI30,  vezano na avtomatsko javljanje požara,  Opis okovja: kljuka in okovje stiniran Inox, kljuka dvodelna s sistemsko ključavnico, talni gumijasti odbojnik (za vsa vratna krila), zunanja vrata protivlomna, električna cilidrična ključavnica, satinirana antipanik kljuka v smeri evakuacije, skrito samozapiralo.</t>
  </si>
  <si>
    <t>ZS3       535/335       vp 0                  kom</t>
  </si>
  <si>
    <t>zasteklitev I. nadstropje</t>
  </si>
  <si>
    <t>fiksna zasteklitev, zvočno izolativen po študiji gradbene akustike 34dB, stik zasteklitve obdelan z toplotno izolacijo ter pločevinastim odkapom – polico, zunanji screen rolo na električni pogon z vodili ob strani</t>
  </si>
  <si>
    <t>ZS4       600/290       vp 520              kom</t>
  </si>
  <si>
    <t>fiksna zasteklitev, varnostno steklo, EI30,  vezano na avtomatsko javljanje požara,  Opis okovja: kljuka in okovje stiniran Inox, kljuka dvodelna s sistemsko ključavnico, talni gumijasti odbojnik (za vsa vratna krila), zunanja vrata protivlomna, električna cilidrična ključavnica, satinirana antipanik kljuka v smeri evakuacije, skrito samozapiralo.</t>
  </si>
  <si>
    <t>ZS5       560/271            vp 0              kom</t>
  </si>
  <si>
    <t>fiksna zasteklitev,  vezano na avtomatsko javljanje požara,  stik zasteklitve je obdelan z toplotno izolacijo ter pločevinastim odkapomOpis okovja: kljuka in okovje stiniran Inox, kljuka dvodelna s sistemsko ključavnico, talni gumijasti odbojnik (za vsa vratna krila), zunanja vrata protivlomna, električna cilidrična ključavnica, satinirana antipanik kljuka v smeri evakuacije</t>
  </si>
  <si>
    <t>ZS6-1       276/334         vp 0              kom</t>
  </si>
  <si>
    <t>ZS6-1       272/334         vp 0              kom</t>
  </si>
  <si>
    <t>fiksna zasteklitev, kaljeno steklo,  Opis okovja: kljuka in okovje stiniran Inox, kljuka dvodelna s sistemsko ključavnico, talni gumijasti odbojnik (za vsa vratna krila),</t>
  </si>
  <si>
    <t>ZS7-1 1416/383   vp 0                     kom</t>
  </si>
  <si>
    <t>ZS7-2   146/300   vp 0                     kom</t>
  </si>
  <si>
    <t>ZS7-3   139/377   vp 0                     kom</t>
  </si>
  <si>
    <t>fiksna zasteklitev,  Opis okovja: kljuka in okovje stiniran Inox, kljuka dvodelna s sistemsko ključavnico, talni gumijasti odbojnik (za vsa vratna krila),  Vrata spodrezana za 2 cm zaradi prezračevanja</t>
  </si>
  <si>
    <t>ZS8       222/270       vp 0                 kom</t>
  </si>
  <si>
    <t>fiksna zasteklitev,  varnostno steklo, kaljeno steklo,  stik zasteklitve je obdelan z toplotno izolacijo ter pločevinastim odkapom</t>
  </si>
  <si>
    <t>ZS9-1   388/635     vp 15                   kom</t>
  </si>
  <si>
    <t>ZS9-4    416/170   vp 110                  kom</t>
  </si>
  <si>
    <t>upoštevati spodaj razširitev 17 cm zaradi zunanjega tlaka</t>
  </si>
  <si>
    <t>ZS9-2   231/635   vp 15                   kom</t>
  </si>
  <si>
    <t>ZS9-3   279/293  vp 15                      kom</t>
  </si>
  <si>
    <t>zasteklitev II. nadstropje</t>
  </si>
  <si>
    <t>fiksna zasteklitev stik zasteklitve je obdelan z toplotno izolacijo ter pločevinastim odkapom r.š. do 35 cm</t>
  </si>
  <si>
    <t>ZS15         335/180       vp 110          kom</t>
  </si>
  <si>
    <t>ZS16         640/180       vp 110          kom</t>
  </si>
  <si>
    <t>fiksna zasteklitev, vezano na avtomatsko javljanje požara - elktomotor za odpiranje, stikm zasteklitve je obdelan z toplotno izolacijo ter pločevinastim odkapom r.š. do 35 cm .</t>
  </si>
  <si>
    <t>ZS17         300/380       vp 280          kom</t>
  </si>
  <si>
    <t>ZS18         300/290       vp 370          kom</t>
  </si>
  <si>
    <t xml:space="preserve">   </t>
  </si>
  <si>
    <t>Glej sheme oken in vrat (oznake v popisu)</t>
  </si>
  <si>
    <t>Glej detalj 21, zaključek tribune v telovadnici</t>
  </si>
  <si>
    <t xml:space="preserve"> v ceni za enoto mora biti vsebovana izdelava, dobava in montaža vrat, vključno z vsemi zaključki, z okrasnimi zaključnimi letvami, s tesnili in s potrebnim okovjem, nasadili, kljukami, ščiti, ključavnicami, gumi odbojniki in ostalimi elementi, ki so specificirani v posameznih postavkah popisa.</t>
  </si>
  <si>
    <t>Obstenske stike se zatesni; okvirji se kitajo, kar mora biti vsebovano v ceni montaže. Debelino stekel določi izvajalec, glede na dimenzijo elementov, če ni drugače navedeno v posameznih postavkah.</t>
  </si>
  <si>
    <t>Vse mere so modularne. Širine podbojev in okvirjev vzeti na mestu.  Mere, število in smer odpiranja kontrolirati in preveriti pred naročilom.  Prezračevalne rešetke (inox) v vratih uskladiti z načrti  strojnih instalacij.</t>
  </si>
  <si>
    <t>Protipanične kljuke in samozapirala (skrita) na požarnih vratih, požarno odporni! Po shemah!</t>
  </si>
  <si>
    <t>Izdelava, dobava in montaža vrat . Suhomontažni koviski barvan podboj (po izboru arhitekta, kompletno s pritrdilnim in tesnilnim materialom , skrito pritrjevanje, cilidrična ključavnica, enojno zaklepanje, krilo je obešeno na tri tečaje iz nerjaveče pločevine, krilo je leseno, površina krila je barvana (po izboru) arhitekta), kljuka je v barvi satiniranega inoxa, ter ključavnica v dvodelnem ščitu. Podboj prašno barvan po RAL</t>
  </si>
  <si>
    <t>V01_a   80/210                                  kom</t>
  </si>
  <si>
    <t>isti opis kot zgoraj, le krilo spodrezano 2 cm</t>
  </si>
  <si>
    <t>V01_b   80/210                                  kom</t>
  </si>
  <si>
    <t>isti opis kot zgoraj, vrata v sanitarije, na notrannji strani zapiranje na metuljčka , spodrezane 2 cm</t>
  </si>
  <si>
    <t>V01_c   80/210                                  kom</t>
  </si>
  <si>
    <t>isti opis kot zgoraj, vezano na avtomatsko javljanje požara, inox antipanik kljuke in okovje</t>
  </si>
  <si>
    <t>V02     180/240                                  kom</t>
  </si>
  <si>
    <t>isto kot opis zgoraj le zvočnoizolativne po študiji gradbene akustike</t>
  </si>
  <si>
    <t>V03     80/240                                    kom</t>
  </si>
  <si>
    <t>V04     250/240                                  kom</t>
  </si>
  <si>
    <t>V05     160/240                                  kom</t>
  </si>
  <si>
    <t>isti opis kot zgoraj, vrata v sanitarije, na notrannji strani zapiranje na metuljčka, spodrezane 2 cm</t>
  </si>
  <si>
    <t>V06      80/210                                  kom</t>
  </si>
  <si>
    <t>isti opis kot zgoraj, vezano na avtomatsko javljanje požara, inox antipanik kljuke in okovje, notranja stran vrat po celotni višini obdana z PU peno, skrito samozapiralo</t>
  </si>
  <si>
    <t>V07     250/240                                  kom</t>
  </si>
  <si>
    <t>isti opis kot zgoraj, vezano na avtomatsko javljanje požara, inox antipanik kljuke in okovje, vrata so dimotesna, požarnoodporna EI30c, notranja stran po celotni višini obdana z PU peno, skrito samozapiramo</t>
  </si>
  <si>
    <t>VP02   EI30c   184/239                      kom</t>
  </si>
  <si>
    <t>skrito samozapiralo.</t>
  </si>
  <si>
    <t xml:space="preserve"> vrata so dimotesna, požarnoodporna EI30c, notranja stran po celotni višini obdana z PU peno, zvočnoizolativna po študiji gradbene akustike 38dB, skrito samozapiralo</t>
  </si>
  <si>
    <t>VP03   EI60c     80/239                      kom</t>
  </si>
  <si>
    <t>isti opis kot zgoraj, vezano na avtomatsko javljanje požara, inox antipanik kljuke in okovje, vrata so dimotesna, požarnoodporna EI30c, notranja stran po celotni višini obdana z PU peno, skrito samozapiralo</t>
  </si>
  <si>
    <t>VP04   EI30c   250/239                      kom</t>
  </si>
  <si>
    <t>VP05   EI30c   180/239                      kom</t>
  </si>
  <si>
    <t>isti opis kot zgoraj, vezano na avtomatsko javljanje požara, inox antipanik kljuke in okovje, vrata so dimotesna, požarnoodporna EI30c, skrito samozapiralo</t>
  </si>
  <si>
    <t>VP06   EI30c     80/210                      kom</t>
  </si>
  <si>
    <t>isto kot opis zgoraj,  vrata so dimotesna, požarno odporna EI30c, skrito samozapiralo</t>
  </si>
  <si>
    <t>VP07   EI30c 80+30/240                   kom</t>
  </si>
  <si>
    <t>VP08   EI30c   240/240                      kom</t>
  </si>
  <si>
    <t>VP09   EI30c   180/240                      kom</t>
  </si>
  <si>
    <t>isti opis kot zgoraj,  vrata so dimotesna, požarnoodporna EI30c, skrito samozapiralo</t>
  </si>
  <si>
    <t>VP10   EI30c    80/240                      kom</t>
  </si>
  <si>
    <t>isti opis kot zgoraj, vezano na avtomatsko javljanje požara, inox antipanik kljuke in okovje, vrata so dimotesna, požarnoodporna EI60c, skrito samozapiralo</t>
  </si>
  <si>
    <t>VP11   EI60c   259/250                      kom</t>
  </si>
  <si>
    <t>Izdelava, dobava in montaža vrat . Suhomontažni koviski barvan podboj (po izboru arhitekta), kompletno s pritrdilnim in tesnilnim materialo, električna cilidrična ključavnica, enojno zaklepanje, samozapiralo, krilo je obešeno na tri tečaje iz nerjaveče pločevine, krilo je kovinsko, površina krila je barvana (po izboru) arhitekta), kljuka je v barvi satiniranega inoxa, ključavnica v dvodelnem ščitu, vezano je na avtomatsko javljanje požara, inox antipanik kljuka in okovje, vrata so protivlomna, ključavnica varnostna- protivlomna</t>
  </si>
  <si>
    <t>VV01               250/240                      kom</t>
  </si>
  <si>
    <t>skrito samozapiralo</t>
  </si>
  <si>
    <t>Isto kot zgoraj, le zgornji in spodnji del vratnega krila je rešetkast (barvano po ralu)</t>
  </si>
  <si>
    <t>VV02               90/240                      kom</t>
  </si>
  <si>
    <t>Isto kot zgoraj, le zgornji in spodnji del vratnega krila je rešetkast (barvano po ralu) Zunanja vrata v trafo boks.</t>
  </si>
  <si>
    <t>VV03               90/240                      kom</t>
  </si>
  <si>
    <t>Isto kot zgoraj, le notranja stran po celotni višini obdana z Pu peno</t>
  </si>
  <si>
    <t>VV04               250/240                      kom</t>
  </si>
  <si>
    <t>Isto kot zgoraj</t>
  </si>
  <si>
    <t>ZV01               331/190                      kom</t>
  </si>
  <si>
    <t>na zunanji strani upoštevati oblogo iz enake pločevine kot je na fasadi</t>
  </si>
  <si>
    <t>VV05               100/250                      kom</t>
  </si>
  <si>
    <t xml:space="preserve">Predelna stena v pritličju, odpiranje trokrilno, elementi so fiksirani v tla, vgrajeno med AB steno in zasteklitev, dvoje vrat z odpiranjem na zatič, površina predelne stene je iveral, zvočno izolirana z vmesnim slojem izolacije, kljuka satinirani inox, ključavnica v dvodelnem ščitu, krilo je obešeno na tri tečaje iz nerjaveče kovine, inox antipanik kljuka in močno okovje. Finalna obdelava kot ostala vrata. </t>
  </si>
  <si>
    <t>PS01    380/490  55/495  vp 0           kom</t>
  </si>
  <si>
    <t>Izdelava, dobava in montaža oken . Fiksna zasteklitev, zvočnoizolativno po študiji gradbene akustike 50dB - studijsko</t>
  </si>
  <si>
    <t>O1         241/87     vp    75                kom</t>
  </si>
  <si>
    <t>Izdelava, dobava in montaža oken . Fiksna zasteklitev, zvočnoizolativno po študiji gradbene akustike 50dB - studijsko,  EI30</t>
  </si>
  <si>
    <t>O2         180/60    vp    75     EI30     kom</t>
  </si>
  <si>
    <t>Izdelava, dobava in montaža oken . Fiksna zasteklitev,   EI30</t>
  </si>
  <si>
    <t>O3          70/370    vp    0      EI30     kom</t>
  </si>
  <si>
    <t>O4          70/271    vp    370    EI30   kom</t>
  </si>
  <si>
    <t>Izdelava, dobava in montaža oken . Fiksna zasteklitev, varnostno steklo, zvočnoizolativno po študiji gradbene akustike 50dB - studijsko,  EI30</t>
  </si>
  <si>
    <t>O5         180/200    vp     0           kom</t>
  </si>
  <si>
    <t>Dobava in vgraditev lesenih klopi na tribuni komplet z vsem pom. Materialom in transporti. Glej detalj 21. Lakirano in barvano po RAL po izboru arhitekta. Z leseno podkonstrukcijo. - klopi iz bukove vezane plošče, kvalitete B/BB, debeline 18 mm, vsi vidni robovi zaobljeni z radijem 5 mm, vijačena na podkostrukcijo z vroče cinkanimi sponskimi vijaki, površina obdelana z UV obstojnim in B1 samogasljivim lakom, višina sedenja od 42 do 48 cm, širina sedežne ploskve 30 cm, pritrjeno na kovinsko podkonstrukcijo, prašno lakirano po RAL.</t>
  </si>
  <si>
    <t>Izdelava in montaža lesene stene na podkonstrukciji iz škatlastih profilov sidrana v steno po detalju</t>
  </si>
  <si>
    <t>Montažne predelne stene v sanitarijah, komplet z vsem okovjem, finalno obdelane  v pralnih površinah. Kompaktne plošče kot npr. FUNDERMAX različnih dimezij. Vogali so ojačani z kotnimi profili. Glej detalje sten v sanitarijah, skupaj z vsem okovjem in pritrdilnim materialom, kljukami, wc zatiči,  nogicami, kotniki...</t>
  </si>
  <si>
    <t>Razni mizarski izdelki,  leseni kotni profil ob vzidavi kupol na strehi, glej prečni  prerez. m1 cca 40m,  vodoodporna vezana plošča, enak les kot nosilni lepljenci. Lesena podkonstrukcija, po detajlu.</t>
  </si>
  <si>
    <t>Naprava cokla ob zidovih v pomožnih prostorih povsod , kjer stene niso obložene iz ene vrste keramičnih ploščic  enake barve in kvalitete kot je tlak. Lamela višine 20 cm, d= 1 cm s ploščicami z obdelanimi robovi, cokel poravnan z ometom. Obračun po m1 izdelanega cokla.</t>
  </si>
  <si>
    <t>Fuge širine 2 - 3 mm fugirati s prvovrstno vodonepropustno fugirno maso. Fuge morajo biti enakomerno široke in se morajo sekati pod kotom 90 stopinj. Izdelana obloga mora biti ravna, gladka in vertikalna brez madežev, razpok ali drugih poškodb ter barvno enakomerna.</t>
  </si>
  <si>
    <t>Dobava in oblaganje sten z glaziranimi keramičnimi ploščicami. Ploščice se lepijo  s prvovrstnim vodotesnim lepilom na ometane stene, kompletno s stičenjem in predhodno impregnacijo podlage. Dimenzija ploščice, fugirna masa po izbiri projektanta. Nabavna vrednost keramike  40 EUR/m2</t>
  </si>
  <si>
    <t>Dobava in polaganje talnih  keramičnih ploščic (protidrsne r=11) po izbiri projektanta, z leplenjem na cementni estrih, kompletno s stičenjem. Naprava cokla ob zidovih v pomožnih prostorih povsod , kjer stene niso obložene iz ene vrste keramičnih ploščic  enake barve in kvalitete kot je tlak. Lamela višine 20 cm, d= 1 cm s ploščicami z obdelanimi robovi, cokel poravnan z ometom.. Kotni profili obvezno iz aluminija. Nabavna vrednost keramike 45 EUR/m2. Dimenzija ploščice, fugirna masa po izbiri projektanta</t>
  </si>
  <si>
    <t>Izvajalec mora pred izvedbo izvesti testiranje estriha glede na raztezke zaradi delujočega talnega gretja.</t>
  </si>
  <si>
    <t xml:space="preserve">tlak:
 Športni več slojni panelni parket (hrast ali jesen ekstra kvalitete), dim 2200 x 139 x 21 mm,  z 6,0 mm zaključnega sloja parket je tovarniško brušen. 3 x no lakiranje z 2 KPU lakom na  vodni osnovi (1x temeljni lak in 2 x končni lak)
  toplotna izolacija (npr. Tervol tip DP-3) d=100mm, z alu folijo
 elastična podkonstrukcija s podložko iz prešane plute gume specifične teže 300 kg/m3.  Kocka za dvig za talno ogrevanje dim 100 x 100 x 70 mm.
ločilni sloj:
 PE folija 0.2mm
Cevi za talno gretje so zajete pri strojnih inštalacijah                                                   k športnemu tlaku tudi zaključno letev z utorom za prezračevanje po vseh 4 straneh.                                    </t>
  </si>
  <si>
    <t>Zarisovanje igrišč GLAVNA (košarka, odbojka in rokomet) ter STRANSKA ( 3x košarka,3x odbojka in 6 x badminton) - zarisovanje po načrtu iz projekta opreme</t>
  </si>
  <si>
    <t xml:space="preserve">Toniranje igrišče po izboru projektant in investitorja </t>
  </si>
  <si>
    <t>Izdelava, dobava in montaža nerjavečih  okvirjev in dobava predpražnika  iz umetne mase pri vhodu v pritličju (vetrolov).  Okvirji iz RF kotnih profilov s privarjenimi sidri za vgrajevanje v beton.  Vgrajen v pripravljeno poglobitev v tlaku. Obračun po kom.  (npr. po sistemu Gumal ali  Emco - kokos oziroma podobna kvaliteta). Gorljivost materiala po požarni študiji.</t>
  </si>
  <si>
    <t>Dobava in izvedba tlaka s samorazlivno epoksi smolo</t>
  </si>
  <si>
    <t xml:space="preserve">Dobava in izvedba tlaka s samorazlivni, kislinsko odporen Izveden z zaokrožnicami tudi ob steni) </t>
  </si>
  <si>
    <t xml:space="preserve"> Dobava potrebnega materiala in naprava  tlakov iz  kvalitetne naravne  gume (4 mm Kavčuk, kot npr Noraplan ali podobno), debeline po izboru oziroma priporočilu izvajalca, guma, ki je primerna športne prostore. Na pripravljeno podlogo iz cementnega estriha  izvesti izravnalno maso, na suho izravnalno maso položiti  in s prvovrstnim lepilom lepiti gumo v rolah. Ob stenah se guma neprekinjeno potegne navzgor z min. zaokrožnico, kot cokel za lažje mokro čiščenje ali pa nalepiti kotne obstenske obrobe isto izvedene iz gume. Stenska obroba je zgoraj zaključena z alu letvami (npr. v barvi srebra). Letve vijačene na zid. Obračun po m2 položenega tlaka, vključno z obstenskimi obrobami. V ceni zajeti ves material, transport, delo, priprave in pospravljanje po končanem delu. Zaključni obstenski cokel višine in izvedbe   po izboru projektanta!</t>
  </si>
  <si>
    <t>Dvakratno kitanje in brušenje sten in stropov z jubolin kitom. Opažne stike pobrusiti, betonske površine odprašiti, premazati z emulzijo,  2x kitati, obrusiti, fino zagladiti , očistiti in impregnirati ter 2x poslikati s poldisperzijsko  barvo po navodilih proizvajalca. Obračun po m2 poslikane površine.</t>
  </si>
  <si>
    <t>Dobava materiala in slikanje ometanih notranjih zidanih sten in dodatno izoliranih in ometanih stropov  s poldisperzijsko (kot. npr. JUPOL ali Spectra) barvo za notranje površine. Celotno površino, očistiti, fino zagladiti, obrusiti in impregnirati z razredčeno poldisperzijsko barvo in 2 x slikati z barvo (JUPOL-om) za notranje površine v tonu po izbiri projektanta. Stik predelnih sten z  nosilnimi stenami  bandažirati, kitati in obrusiti. Obračun po m2 izvršenega slikanja.</t>
  </si>
  <si>
    <t>Dvakratno slikanje sten in stropov s pralno  barvo po izbiri projektanta, npr. latex ali podobno.</t>
  </si>
  <si>
    <t>Dobava materiala in slikanje  suhomontažnih mavčnih že bandažiranih sten   in  oblog z mavčnimi ploščami v vseh etažah. Slikanje    z barvo za notranje mavčne površine v tonu po izbiri projektanta.  Celotno površino 2x kitati, obrusiti,  očistiti in impregnirati z razredčeno poldisperzijsko barvo in 2 x slikati z barvo za notranje mavčne površine v tonu po izbiri projektanta (Knauf). Obračun po m2 izvršenega slikanja.</t>
  </si>
  <si>
    <t>Protiprašni premaz komplet z vsemi pom. deli in preddeli</t>
  </si>
  <si>
    <t>Pleskanje kovinskih zunanjih  ograj  z lakom za pocinkano kovino po izbiri projektanta. Strukturni lak. Vse očistiti, odmastiti, poškodovana mesta pobrusiti in popraviti cinkanje in nato vse  pleskati z lakom za ZN kovino  (npr RAL). Obračun v m2 razvite površine. Ocena.</t>
  </si>
  <si>
    <t>betonske stene na  fasadah morajo biti penetrirane z Silan Oksilan-om</t>
  </si>
  <si>
    <t>vsi stiki na fasadah so kitani s PUR kitom in odporni na UV</t>
  </si>
  <si>
    <t>za pritrjevanje remeljnov na fasadi glej detalj</t>
  </si>
  <si>
    <t xml:space="preserve">morali na fasadi so leseni lepljenci, </t>
  </si>
  <si>
    <t>lesena fasada naj bo zaščitena z brezbarvnim oljem oljem</t>
  </si>
  <si>
    <t>Voal, veterna zašita v leseni fasadi mora biti UV odporna</t>
  </si>
  <si>
    <t>Glej detalj 1c - zaključek lesene fasade nad terenom v telovadnici</t>
  </si>
  <si>
    <t xml:space="preserve">Glej detalj 4,  lesene fasade telovadnice nad sp. Streho </t>
  </si>
  <si>
    <t>Glej detalj 15,  stik prostora z opremo s terenom</t>
  </si>
  <si>
    <t>Glej detalj 16,  zaključek fasade povezovalnega dela nad terenom ter fiksacija okna</t>
  </si>
  <si>
    <t xml:space="preserve">Glej detalj 23,  zaključek zidu povezovalnega dela </t>
  </si>
  <si>
    <t>Glej detalj 17,  zaključek fasade povezovalnega hodnika nad terenom</t>
  </si>
  <si>
    <t>Izdelava fasade telovadnice in fasade povezovalnega dela (oznaka S1) v sestavi:</t>
  </si>
  <si>
    <t>fasadna obloga: macesnove letve 100/25 in 50/25 mm iz lepljenega lesa vgrajenega v vertikalni poziciji z regami nad letvami 1 cm, po detalju v načrtu, impregnirane po posebni specifikaciji dobavitelja lesa. Letve so vijačene preko točkovnih inox ploščic-distančnikov 5 mm po posebnem detalju, leseni morali 250/80 cm, kotna morala glej detalju. Ponudnik mora pri ponudbi upoštevati sheme in detajle!</t>
  </si>
  <si>
    <t>sloj zraka (v coni distančnikov)</t>
  </si>
  <si>
    <t>hidrozaščita in veterna zapora: paronepropustna sintetična folija odporna na insolacijo, črne barve. Npr. Stamisol ali enakovredno</t>
  </si>
  <si>
    <t>lesena podkonstrukcija: horizontalne smrekove letve 5/5 cm (umetno sušen les do vlažnosti 10%) vgrajene horizontalno v drugem sloju topl. Izolacije z vijačenjem skozi točkovne distančnike d=5 cm, po detalju</t>
  </si>
  <si>
    <t>toplotna izolacija: mineralna volna (SIST EN 13162) gostota 80kg/m3 npr. Tervol FP, ali enakovredno</t>
  </si>
  <si>
    <t>Upoštevati med okni še pločevino -  pas 24,20 m2 - glej detalje na fasadi, leseni vertikalni morali prečijo okenske površine. To je potrebno upoštevati pri ponudbi. Glej sheme in detajle! Skupaj s pločevinastimi odkapi.</t>
  </si>
  <si>
    <t>Izdelava fasade telovadnice in fasade povezovalnega dela (oznaka S1a ) v sestavi:</t>
  </si>
  <si>
    <t>fasadna obloga: betonske prefabricirane plošče debeline 6 cm, format plošč in tekstura po izbiri arhitekta v prefabricirane plošče so vbetonirani in pred betoniranjem varjeni v armaturo jekleni točkovni "L" profili betonske plošče so obešene na leklene točkovne konzole, sidrane v AB steno - sistem sidranja preveri statik, rege med ploščami kitane s PUR kitom. Ponudnik mora pri ponudbi upoštevati sheme in detajle! Betonska fasada povezovalnega dela mora biti na južnem delu ob šobstoječi šoli 5 m od roba šole, montirana iz plošč z betonskimi vertikalami (zaradi zahtev požarne varnosti), ravno tako velja za vzhodno fasado povezovalnega dela ob stiku s šolo. Betonska fasada v ostalem delu ima montirane lesene vertikale, po shemi in detajlih. Upoštevati je potrebno kvadraturo lesenih vertikal na betonskem delu!</t>
  </si>
  <si>
    <t xml:space="preserve">sloj zraka </t>
  </si>
  <si>
    <t>toplotna izolacija 10 cm                               prezračevalni sloj  4 cm, betonske prefabricirane vertikale (180/80 cm) na rastru 50  cm z 1 cm razmaka</t>
  </si>
  <si>
    <t>po shemi in detajlu!</t>
  </si>
  <si>
    <t>Čez okna v tem pasu so postaljeni leseni morali enakega preseka. Upoštevati je potrebno pločevinaste odkape!</t>
  </si>
  <si>
    <t>Izdelava fasade telovadnice in fasade povezovalnega dela (oznaka S1a) v sestavi:</t>
  </si>
  <si>
    <t>fasadna obloga: betonske prefabricirane plošče debeline 50/25 cm z 1 cm razmaka,  dolžine 4,31 cm in 97 cm, zaključek betonskih vertikal po shemi. format plošč in tekstura po izbiri arhitekta v prefabricirane plošče so vbetonirani in pred betoniranjem varjeni v armaturo jekleni točkovni "L" profili betonske plošče so obešene na leklene točkovne konzole, sidrane v AB steno - sistem sidranja preveri statik, rege med ploščami kitane s PUR kitom odpornim na UV. Vertikale 180/80, glej shemo in detajle!</t>
  </si>
  <si>
    <t>toplotna izolacija 10 cm                               prezračevalni sloj  4 cm                                pritrditev moralov - prezračevalni sloj 2 cm  leseni morali 180/80 cm na rastru 50 cm</t>
  </si>
  <si>
    <t>Izdelava fasade servisnega dela, jug, zahod (oznaka S2 in S3 trafo postaja) v sestavi:</t>
  </si>
  <si>
    <t>fasadna obloga: sestava iz belega cementa in iizbranega agregata, barva končnega betona in agregata po izbiri arhitekta, površina betona je brušena in zaščitena na bazi siloksana, npr. Sikagard 700S ali enakovredno po projektu betona</t>
  </si>
  <si>
    <t>notranja toplotna izolacija:     mineralna volna (SIST EN 13162), gostota 80 kg/m3, npr. Tervol DP-8 ali enakovredno, plošče topl. Izolacije so vgrajene med pocinkane tankostenske profile npr. : Knauf CD profil debeline 10 cm</t>
  </si>
  <si>
    <t>Parna zapora: AL/PE folija SD= min 1000 m, npr.: Gefatis 1/30G ali enakovredno</t>
  </si>
  <si>
    <t>stenska obloga: gips-karton plošče npr.: Knauf GKB 1.25, ali enakovredno</t>
  </si>
  <si>
    <t>Izdelava fasade servisnega dela, jug, zahod ( S3 trafo postaja) v sestavi:</t>
  </si>
  <si>
    <t>fasadna obloga: sestava iz belega cementa in iizbranega agregata, barva končnega betona in agregata po izbiri arhitekta, površina betona je brušena, kitana, brušena in zaščitena na bazi siloksana, npr. Sikagard 700S ali enakovredno po projektu betona</t>
  </si>
  <si>
    <t>5.</t>
  </si>
  <si>
    <t>Fasade S4 (notranja obloga upoštevana pri popisu opreme), S4a, S4_1, S4c in S5 so upoštevane v zidarskih delih pri hidroizolaciji in zaščitah hidroizolacije</t>
  </si>
  <si>
    <r>
      <t xml:space="preserve">Izdelava fasade stene med telovadnico in staro šolo  </t>
    </r>
    <r>
      <rPr>
        <b/>
        <sz val="12"/>
        <rFont val="Calibri"/>
        <family val="2"/>
      </rPr>
      <t>EI60 požarno odporna</t>
    </r>
    <r>
      <rPr>
        <sz val="12"/>
        <rFont val="Calibri"/>
        <family val="2"/>
      </rPr>
      <t xml:space="preserve">   oznaka S6.</t>
    </r>
  </si>
  <si>
    <t>kritina: titan-cinkova pločevina vgrajena v pasovih vidne širine 50 cm, z dvojnimi pokončnimi zgibi 25 mm</t>
  </si>
  <si>
    <t>podlaga: OSB plošče d=20 mm, vijačene v lesene špirovce</t>
  </si>
  <si>
    <t>lesena podkonstrukcija: vertikalne smrekove letve 4/4 cm (umetno sušen les do vlažnosti 10%) vgrajene vertikalno v drugem sloju topl. Izolacije z vijačenjem skozi točkovne distančnike d= 4 cm, po detalju</t>
  </si>
  <si>
    <t>toplotna izolacija: mineralna volna (SIST EN 13162), gostota 80 kg/m3, npr. Tervol FP ali enakovredno - plošče vgrajene dvoslojno (4+4 cm)</t>
  </si>
  <si>
    <r>
      <t xml:space="preserve">Izdelava fasade ob servisnem vhodu v 1. nadstropju  </t>
    </r>
    <r>
      <rPr>
        <b/>
        <sz val="12"/>
        <rFont val="Calibri"/>
        <family val="2"/>
      </rPr>
      <t>EI60 požarno odporna</t>
    </r>
    <r>
      <rPr>
        <sz val="12"/>
        <rFont val="Calibri"/>
        <family val="2"/>
      </rPr>
      <t xml:space="preserve">   oznaka S7.</t>
    </r>
  </si>
  <si>
    <t>zunanja obloga: pločevina d = 2mm, barvana v barvi oken, vgrajena na podkonstrukcijo (po sztatičnih zahtevah)z leplenjem (lepljena tudi na topl. Izolacijo)</t>
  </si>
  <si>
    <t>Toplotna izolacija: kamena volna, d = 18 cm med profili podkonstrukcije</t>
  </si>
  <si>
    <t>parna zapora: pocinkana pločevina, d=1mm</t>
  </si>
  <si>
    <t>kamena volna d= 5 cm</t>
  </si>
  <si>
    <t>notranja obloga: gips-kartonske plošče, (sistem W629) 1,5+1,25 cm</t>
  </si>
  <si>
    <t>Izdelava fasade ob servisnem vhodu v 1. nadstropju  oznaka S7a - finalni sloj pločevina z obeh strani</t>
  </si>
  <si>
    <t>parna zapora</t>
  </si>
  <si>
    <t>notranja obloga: pločevina d=2mm</t>
  </si>
  <si>
    <t>Izdelava cokla fasade iz umetnega kamna5/35 cm, agregat po izbiri nprojektanta, robovi minimalnom posneti, podkonstrukcija cokla jeklen vročecinkan kotnik, sidran v temeljni nnastavek, kpl. Z vsemi pomožnimi delim in preddeli. Upoštevati protiprašni premaz.</t>
  </si>
  <si>
    <t>Dobava in postavitev TEXTABIT traku (ob uvaljanem asfaltu z malim jeklenim valčkom) traku med fasado in pločnikom ob objektu</t>
  </si>
  <si>
    <t>Razna manjša nepredvidena dela na fasadi, kot npr. dodatna toplotna izolacija in omet z zunanje strani, mobračunano v režiji in porabi materiala</t>
  </si>
  <si>
    <t>Dobava in postavitev gladkih mavčno kartonastih stropov z revizijskimi odprtinami na podkonstrukcijo, komplet z bandažiranjem stikov in vsemim pom deli po sistemu Knauf ali podobno. Upoštevati v višini 10 cm od tlaka prirezano mavčno kartonasto ploščo nadomeščeno z leseno desko - cokla, barvano po RAL, 2x1.25mm</t>
  </si>
  <si>
    <t>Dobava in postavitev gladkih mavčnokartonastih stropov s perforacijami (kvadratne luknjice) ter revizijskimi odprtinami, naklon sledi obliki strehe, na podkonstrukcijo, komplet z bandažiranjem stikov, po sistemu Knauf ali podobno, nad knaufom voal in akustična izolacija, 4cm, zajeto v tej postavki. Strop nad malo telovadnico. Mavčnokartonske plošče enoslojno.</t>
  </si>
  <si>
    <t>Izdelava roba stropa, zaključek 20 cm pred steno, kaskada zaprta na notranji strani 10 cm od roba, komplet z vsemi potrebnimi podkonstrukcijami in pom.deli. In bandažiranjem stikov.</t>
  </si>
  <si>
    <t xml:space="preserve">Doba in postavitev barvnih  farmacel plošč z revizijskimi odprtinami, naklon sledi obliki strehe, komplet z vsemi pom deli in finaliziranjem </t>
  </si>
  <si>
    <t xml:space="preserve">Doba in postavitev barvnih  farmacel plošč z revizijskimi odprtinami  (kom10) brez vidnih profilov, naklon v dveh smereh sledi obliki strehe, komplet z vsemi pom deli in finaliziranjem </t>
  </si>
  <si>
    <t>Dobava in montaža stenskih obog iz mavčnokartonskih plošč debeline 2,5 cm, s podkonstrukcijo, vsemi izrezi in zaključki. Stiki plošč bandažirani in  kitani, npr. Knauf GKB 1.25, ali enakovredno, dvoslojno!</t>
  </si>
  <si>
    <t>Isto kot pozicija 6 le EI60</t>
  </si>
  <si>
    <t xml:space="preserve">Dobava in montaža stenskih obog : gips-kartonske plošče, (sistem W629) 1,5+1,25 cm, s podkonstrukcijo, vsemi izrezi in zaključki. Stiki plošč bandažirani in  kitani.Cokl je lesen, barvan po Ral in utopljen. </t>
  </si>
  <si>
    <t>Dobava in postavitev spuščenega stropa nad prostorom za smeti barvan po RAL - (perforirane plošče)</t>
  </si>
  <si>
    <t>Škatla za split sistem nad vrati v orodje na zahodni fadsadi in nad vrati za trafo, kovinska podkonstrukcija zajeta pri ključavničarskih delih, potrebno obleči z Osb, Knauf ploščami in izolirati. Upoštevati parno zaporo</t>
  </si>
  <si>
    <t>Razna nepredvidena in manjša dela: knauf stene pri zapori jaškov, revizijske odprtine navadne, revizijske odprtine požarno odporne, maska pri stopnišču  (radiator) v prvem nadstropju,  kpl. z bandažiranjem</t>
  </si>
  <si>
    <t>Glej detalj 22, stopnice pri telovadnici</t>
  </si>
  <si>
    <t>Dobava in izdelava  litega teraca (vezni sloj polimeriziran cementni PAČOK) - rege med polji 5 MM - kitane s PUR kitom., komplet s potrebnimi preddeli in pomožnimi deli. Alu obroba , minimalno debela in visoka 6.8 cm (trak)</t>
  </si>
  <si>
    <t>deb. 1,5 cm</t>
  </si>
  <si>
    <t>deb. 2 cm</t>
  </si>
  <si>
    <t xml:space="preserve">Dobava in polaganje  teraco plošč na cementno-akrilatno lepilo, komplet s fugiranjem,  potrebnimi preddeli in pomožnimi deli.- stopnice. Upoštevati oblogo čel s teraco ploščami  in ugraditev protidrsnega traku po detalju št. 22. Cokl obloga iz teraco plošč, položena na cargo. dim. plošč 30x30 z obdelanimi robovi za stopnice, čela višine 17,6 cm, debeline 4 cm. Polaganje z minimalnimi fugami.  širina stopnišč od 1,35  do 3,90 m </t>
  </si>
  <si>
    <t xml:space="preserve">Cokl 8cm višine ob tlakih,  lepljeno na steno, spodnji rob kitano. Ob vseh teracih. INOX satiniran ali alu.  </t>
  </si>
  <si>
    <t>ocena                                                  m1</t>
  </si>
  <si>
    <t>RAZNA  DELA</t>
  </si>
  <si>
    <t>Izdelava betonske klopi na severni strani povezovalnega dela po detalju projektanta. Klop je sestavljena iz posameznih prefabriciranih betonskih elementov; 4 x betonski podstavek, 3x betonska klop, stiki kitani s PUR kitom, odpornim na UV. Na AB ploščo pod naklonom 1%so vijačene v vbetonirano jeklo lamele 10/5. AB plošča je prmazana z vodoodpornim premazom. Pri opaženju upošetavti tudi odkapni rob in pod klopjo rešetke po detalju projektanta. Rešetke barvane po RAL</t>
  </si>
  <si>
    <t>Paravan ob pokriti klančini iz perforirane pločevine vpete v strop in tlak preko vrtljivega nastavka in kovinskega okvirja. Glej detalj, mere kontrolirati na licu mesta. Vzorec perforacije po predlogi arhitekta. Barvano po RAL. Pločevina po statičnih zahtevah in shemi. dimenzij 29,28 x 4,66 m, dimenzija maksimalne lamele je 3,71 m.</t>
  </si>
  <si>
    <t>Razna nepredvidena obrtniška dela. Ocena 3% vrednosti del.  Dobava, razmestitev in pritrjevanje ročnih gasilnih aparatov za gašenje začetnih požarov. Aparate razmestiti po načrtu v protipožarnem elaboratu, montaža po navodilih iz protipožarnega elaborata. Ročni gasilni aparati se namestijo tako, da je glava ročnega gasilnika z mehanizmom za aktiviranje v višini 80 do 120 cm od tal. Gasilni aparat se označi s fotoluminiscentnimi označevalnimi tablami. Za razmestitev glej v grafične priloge.
 Vsi nameščeni gasilni aparati morajo imeti veljavni EN 3 certifikat.  gasilni aparat EG 6  (21A, 113 B, prah ABC) ali gasilni aparat EG 12  (43A, 233 B, prah ABC). Število gasilnih aparatov po študiji požarne varnosti, glede na tip in količino, po ponudbi.</t>
  </si>
  <si>
    <t>projekt dvigala za PGD. Izdelati pred betoniranjem konstrukcije v izogib napačnim vtorom za eklektroniko in dimentije vrat!</t>
  </si>
  <si>
    <t>Dobava in montaža dvigala v povezovalnem traktu med novim in starim objektom</t>
  </si>
  <si>
    <t xml:space="preserve">Tip:kot naprimer KONE MonoSpace R5, FPW13/10-19  </t>
  </si>
  <si>
    <t xml:space="preserve">Nosilnost: 13 oseb ali 1000 kg
Hitrost vožnje: 1,0 m/s  
Višina dviga: 7,50  m   
Število postaj: 3 
Število dostopov: 3, na isti strani (neprehodna kabina)
</t>
  </si>
  <si>
    <t xml:space="preserve">Namestitev dvigala: v samostojnem betonskem jašku 
Velikost jaška: širina: 1,65 m; globina: 2,50 m   
Višina glave jaška: 3,50 m (debelina stropa jaška minimalno 22 cm), odprtina za odzračevanje jaška preseka min. 500 cm2
Globina jame jaška: 1,10 m 
Vrsta pogona: Frekvenčno in napetostno krmiljeni pogon s trifaznim tokom s sinhronskim motorjem - kot n.pr. KONE EcoDisc- z izvedbo brez reduktorja.
</t>
  </si>
  <si>
    <t xml:space="preserve">Namestitev pogonske
naprave: v glavi jaška na jeklenih vodilih kabine. Brez strojnice.
Pogonska moč: 5,7 kW      
Število voženj na uro: do 180   
Priključna napetost: 3 x 400 V, 50 Hz
Notranje mere kabine: širina:1,10 m; globina: 2,10 m; višina: 2,20 m
</t>
  </si>
  <si>
    <t xml:space="preserve">Kabina: stene iz brušene inox pločevine, tla kamen po izboru arhitekta – obveza naročnika, strop iz brušene inox pločevine s fluorescenčnimi žarnicami, oprijemalo iz inox cevi na eni stranski steni po celi globini kabine, nad zadni steni ogledalo polovične višine, zasilna razsvetljava, prostoročna telefonska povezava s klicnim centrom, 
Vrata kabine: avtomatska teleskopska vrata iz brušene inox pločevine, 
 širina: 900 mm; višina :2100 mm, varovanje s svetlobno zaveso in omejilnikom sile zapiranja
</t>
  </si>
  <si>
    <t xml:space="preserve">Vrata jaška: avtomatska teleskopska vrata iz brušene inox pločevine, širina: 900 mm; višina :2100 mm, brez povečane požarne odpornosti 
Krmiljenje: zbirno krmiljenje  navzdol - tip DC simplex , avtomatsko reševanje v primeru izpada omrežne napetosti,
 požarna vožnja (razbremenilna vožnja v pritličje ob alarmu za požar
</t>
  </si>
  <si>
    <t xml:space="preserve">Signalizacija: standardna kot n.pr. KSS420/470
 v kabini: kabinsko tipkalo,  tipke za vsako postajo, tipka za odpiranje vrat, tipka za zapiranje vrat, tipka za alarm, digitalni kazalnik položaja kabine in puščice smeri vožnje, stikalo na ključ za prednostno vožnjo, 
v glavni postaji: pozivna tipka na okvirju jaškovnih vrat, digitalni kazalnik položaja kabine in puščice smeri vožnje, 
v ostalih postajah: pozivna tipka na okvirju jaškovnih vrat, puščice smeri nadaljne vožnje
</t>
  </si>
  <si>
    <t>SKUPAJ ZASADITVE IN URBANA OPREMA</t>
  </si>
  <si>
    <t>DDV 20%</t>
  </si>
  <si>
    <t>SKUPAJ ZASADITVE IN URBANA OPREMA Z DDV</t>
  </si>
  <si>
    <t>POPIS MATERIALA IN DEL</t>
  </si>
  <si>
    <t>KRAJINSKA ARHITEKTURA - GLEJ ŠE POPISE ZUNANJE UREDITVE!</t>
  </si>
  <si>
    <t>URBANA OPREMA</t>
  </si>
  <si>
    <t>enota</t>
  </si>
  <si>
    <t>količina</t>
  </si>
  <si>
    <t>cena v EUR</t>
  </si>
  <si>
    <t>skupaj v EUR</t>
  </si>
  <si>
    <t>table / panoji v atriju</t>
  </si>
  <si>
    <t xml:space="preserve">Dobava in montaža tabel za uporabo na prostem; dolžine 2m, višine do 2m; pritrjene na kovinska sidra in z možnostjo demontaže; vključno z AB temelji in sidri
</t>
  </si>
  <si>
    <t>pitnik za vodo</t>
  </si>
  <si>
    <t>Dobava in montaža kovinskega pitnika za vodo, oblečenega v leseno opno; kompletno s temeljenjem, tlakom iz naravnega kamna 1m2 in talnim sifonom</t>
  </si>
  <si>
    <t>klopi</t>
  </si>
  <si>
    <t>Dobava in montaža tipske parkovne klopi, 2,2 x 0,45 m, AB stranici v svetlo sivi barvi, leseno sedalo iz trdega lesa (FSC), globinsko zaščiteno in z možnostjo demontaže</t>
  </si>
  <si>
    <t>klop / oder</t>
  </si>
  <si>
    <t>Dobava in montaža lesenega podesta, 4,5x4,5x0,45 m; protizdrsno obdelan in globinsko impregniran les, na kovinski podkonstrukciji; prostostoječ z možnostjo pritrditve v tlak,z ločenimi stopnicami 3x30/15cm, širine 3x1,5m ; po detajlu izvajalca - OCENA</t>
  </si>
  <si>
    <t>stojala za kolesa</t>
  </si>
  <si>
    <t>Dobava in montaža tipskih stojal za kolesa</t>
  </si>
  <si>
    <t>drogovi za zastave</t>
  </si>
  <si>
    <t>Dobava in montaža tipskih drogov z zastavami; ALU, z notranjo dvižno napravo in vrhnjim zaključkom droga, H=6m</t>
  </si>
  <si>
    <t>koši za smeti</t>
  </si>
  <si>
    <t xml:space="preserve">Dobava in montaža tipskih košev za smeti; kovinski, odporni proti vandalizmu, negorljivi </t>
  </si>
  <si>
    <t>zaporna pregrada na dovozu do ploščadi</t>
  </si>
  <si>
    <t>Dobava in montaža nihajne zaporne pregrade na dovozu do ploščadi; vroče cinkana in prašno barvana izvedba, z možnostjo demontaže (odpiranja); š=2m</t>
  </si>
  <si>
    <t>skale v šolskem vrtu</t>
  </si>
  <si>
    <t>Dobava, obdelava in montaža skal iz masivnega, neobdelanega (lokalno značilnega) kamna, različnih dimenzij (min.30x30x30cm); polovica s prirezanimi vrhovi in površinsko obdelane (štokane) - OCENA!</t>
  </si>
  <si>
    <t>igrala na otroškem igrišču</t>
  </si>
  <si>
    <t>Dobava in montaža tipskih igral visoke kakovosti, vključno s temeljenjem</t>
  </si>
  <si>
    <t>gugalnica 1</t>
  </si>
  <si>
    <t>gugalnica 2</t>
  </si>
  <si>
    <t>gugalnica 3</t>
  </si>
  <si>
    <t>večnamensko igralo</t>
  </si>
  <si>
    <t>peskovnik</t>
  </si>
  <si>
    <t>"zvočnik"</t>
  </si>
  <si>
    <t>vrtiljak</t>
  </si>
  <si>
    <t>temelji</t>
  </si>
  <si>
    <t>točkovni temelji drogov za zastave; temelj dim. 60x60x60cm</t>
  </si>
  <si>
    <t>točkovni temelji za zapore; temelj dim. 30x30x60cm</t>
  </si>
  <si>
    <t>točkovni temelji za table; temelj dim. 30x30x60cm s kovinskim sidrom fi50mm</t>
  </si>
  <si>
    <t>smetnjaki</t>
  </si>
  <si>
    <t>dobava in postavitev 700l zabojnikov za smeti</t>
  </si>
  <si>
    <t>SKUPAJ URBANA OPREMA</t>
  </si>
  <si>
    <t>ZASADITEV 1</t>
  </si>
  <si>
    <t>(robne površine in območje ploščadi)</t>
  </si>
  <si>
    <t>nabava rodovitne zemlje</t>
  </si>
  <si>
    <t>zemlja za dodajanje v sadilne jame, za mešanje in fino planiranje gred - ocena</t>
  </si>
  <si>
    <t>saditev dreves</t>
  </si>
  <si>
    <t>velikost sadilne jame je 1.5 x premer bale, dodajanje rodovitne zemlje, gnojenje, zalivanje, pritrditev na oporni količek (glej tehnično poročilo - pogoje saditve!)</t>
  </si>
  <si>
    <t>sadike dreves</t>
  </si>
  <si>
    <t>Obstoječa drevesa se ohranijo, nadomestna drevesa (v primeru odstranitve) niso zajeta v popis!</t>
  </si>
  <si>
    <t xml:space="preserve">Acer platanoides </t>
  </si>
  <si>
    <t>(kv. 18/20, KG)</t>
  </si>
  <si>
    <t>Acer platanoides 'Globosum'</t>
  </si>
  <si>
    <t>(kv. 16/18, KG)</t>
  </si>
  <si>
    <t>Carpinus betulus</t>
  </si>
  <si>
    <t>(kv. 200-250, B)</t>
  </si>
  <si>
    <t>Carpinus betulus 'Fastigiata'</t>
  </si>
  <si>
    <t>(kv. 175-200, B)</t>
  </si>
  <si>
    <t>Cornus mas</t>
  </si>
  <si>
    <t>(kv. 125-150, B)</t>
  </si>
  <si>
    <t>Tilia platyphyllos</t>
  </si>
  <si>
    <t>saditev grmovnic</t>
  </si>
  <si>
    <t>velikost sadilne jame je 1.5 x premer bale, dodajanje rodovitne zemlje in šote za rododendrone in azaleje, gnojenje, zalivanje, (glej tehnično poročilo - pogoje saditve!)</t>
  </si>
  <si>
    <t>manjše grmovnice</t>
  </si>
  <si>
    <t>večje grmovnice</t>
  </si>
  <si>
    <t>sadike grmovnic</t>
  </si>
  <si>
    <t>Cornus stolonifera</t>
  </si>
  <si>
    <t>(kv. 40-60, L)</t>
  </si>
  <si>
    <t>Deutzia x hybrida</t>
  </si>
  <si>
    <t>(kv. 100-125, KG)</t>
  </si>
  <si>
    <t>Euonymus alatus</t>
  </si>
  <si>
    <t>(kv. 60-80, L)</t>
  </si>
  <si>
    <t>Jasminum nudiflorum</t>
  </si>
  <si>
    <t>Kolkwitzia amabilis</t>
  </si>
  <si>
    <t>Philadelphus coronarius</t>
  </si>
  <si>
    <t>(kv. 100-125, B)</t>
  </si>
  <si>
    <t>Salix rosmarinifolia</t>
  </si>
  <si>
    <t>(kv. 100-120, L)</t>
  </si>
  <si>
    <t>Spiraea japonica 'Anthony Waterer'</t>
  </si>
  <si>
    <t>Weigela florida</t>
  </si>
  <si>
    <t>(kv. 60-100, L)</t>
  </si>
  <si>
    <t>saditev pokrovnih grmovnic in vzpenjavk</t>
  </si>
  <si>
    <t>sajenje pokrovnih grmovnic  in vzpenjavk v pripravljeno gredo</t>
  </si>
  <si>
    <t>sadike pokrovnih grmovnic in vzpenjavk</t>
  </si>
  <si>
    <t>Večje površine pokrovnih grmovnic se lahko kombinira s podobnimi vrstami/sortami; po dogovoru s projektantom!</t>
  </si>
  <si>
    <t>Cotoneaster dammeri 'Skogholm'</t>
  </si>
  <si>
    <t>(kv. 40-50, L)</t>
  </si>
  <si>
    <r>
      <t>Hedera helix</t>
    </r>
    <r>
      <rPr>
        <sz val="11"/>
        <rFont val="Calibri"/>
        <family val="2"/>
      </rPr>
      <t xml:space="preserve"> </t>
    </r>
  </si>
  <si>
    <t>Lonicera nitida 'Maigrun</t>
  </si>
  <si>
    <t>Parthenocissus tricuspidata 'Veitchii'</t>
  </si>
  <si>
    <t>(kv. 125-150, L)</t>
  </si>
  <si>
    <t>Potentilla fruticosa 'Goldfinger'</t>
  </si>
  <si>
    <t>(kv. 30-40, L)</t>
  </si>
  <si>
    <t>Symphoricarpos albus</t>
  </si>
  <si>
    <t>(kv. 100-120, B)</t>
  </si>
  <si>
    <t>saditev žive meje</t>
  </si>
  <si>
    <t>sadike grmovnic za živo mejo</t>
  </si>
  <si>
    <t>(kv. 150-200, KG)</t>
  </si>
  <si>
    <t>setev trate</t>
  </si>
  <si>
    <t>sejanje trate na vnaprej pripravljeno površino</t>
  </si>
  <si>
    <t>SKUPAJ ZASADITEV 1</t>
  </si>
  <si>
    <t>ZASADITEV 2</t>
  </si>
  <si>
    <t>(otroško igrišče in šolski vrt - atrij)</t>
  </si>
  <si>
    <t>Acer campestre</t>
  </si>
  <si>
    <t>(kv. 180-200, KG)</t>
  </si>
  <si>
    <t>Amelanchier lamarkii</t>
  </si>
  <si>
    <t>(kv. 80-100, B)</t>
  </si>
  <si>
    <t>(kv. 200-250, KG)</t>
  </si>
  <si>
    <t>Corylus colurna</t>
  </si>
  <si>
    <t>Fraxinus oxycarpa 'Raywood'</t>
  </si>
  <si>
    <t>(kv. 8/10, KG)</t>
  </si>
  <si>
    <t>Liquidambar styraciflua</t>
  </si>
  <si>
    <t>(kv. 225-250, KG)</t>
  </si>
  <si>
    <t>Prunus serrulata 'Kanzan'</t>
  </si>
  <si>
    <t>saditev grmovnic in pokr. grmovnic</t>
  </si>
  <si>
    <t>pokrovne grmovnice</t>
  </si>
  <si>
    <t>grmovnice</t>
  </si>
  <si>
    <t>sadike grmovnic in pokr. grmovnic</t>
  </si>
  <si>
    <t>Calycanthus floridus</t>
  </si>
  <si>
    <t>Caryopteris incana</t>
  </si>
  <si>
    <t>(kv. 45-50, B)</t>
  </si>
  <si>
    <t>Cornus alba 'Sibirica'</t>
  </si>
  <si>
    <t>Corylopsis pauciflora</t>
  </si>
  <si>
    <t>(kv. 15-20, L)</t>
  </si>
  <si>
    <t>Cotinus coggygria</t>
  </si>
  <si>
    <t>(kv. 15-20, B)</t>
  </si>
  <si>
    <t>Cotoneaster dammeri 'Coral Beauty'</t>
  </si>
  <si>
    <t>(kv. 40-45, B)</t>
  </si>
  <si>
    <t>Hamamelis virginiana</t>
  </si>
  <si>
    <t>(kv. 150, B)</t>
  </si>
  <si>
    <t>Ilex aquifolium</t>
  </si>
  <si>
    <t>(kv. 15-20, L M10)</t>
  </si>
  <si>
    <t>Lonicera x purpusii</t>
  </si>
  <si>
    <t>(kv. 80-120, B)</t>
  </si>
  <si>
    <t>Potentilla fruticosa 'Goldstar'</t>
  </si>
  <si>
    <t>(kv. 30-35, B)</t>
  </si>
  <si>
    <t>Spiraea japonica Gold Flame'</t>
  </si>
  <si>
    <t>Symphoricarpos x chenaultii 'Hancock'</t>
  </si>
  <si>
    <t>Viburnum plicatum 'Mariesii'</t>
  </si>
  <si>
    <t>(kv. 100, B)</t>
  </si>
  <si>
    <t>saditev trajnic</t>
  </si>
  <si>
    <t>sadike trajnic</t>
  </si>
  <si>
    <t>Epimedium pinnatum</t>
  </si>
  <si>
    <t>(kv. 15-20, L M12)</t>
  </si>
  <si>
    <t>Forzythia viridissima 'Bronxensis'</t>
  </si>
  <si>
    <t>Hypericum olympicum</t>
  </si>
  <si>
    <t>(kv. 15, L M10)</t>
  </si>
  <si>
    <t>Pachysandra terminalis</t>
  </si>
  <si>
    <t>SKUPAJ ZASADITEV 2</t>
  </si>
  <si>
    <t>D.</t>
  </si>
  <si>
    <t>ZUNANJA UREDITEV</t>
  </si>
  <si>
    <t>Šifra</t>
  </si>
  <si>
    <t>Opis dela</t>
  </si>
  <si>
    <t>Znesek</t>
  </si>
  <si>
    <t>1.</t>
  </si>
  <si>
    <t>PREDDELA</t>
  </si>
  <si>
    <t>ZEMELJSKA DELA</t>
  </si>
  <si>
    <t>3.</t>
  </si>
  <si>
    <t>VOZIŠČNE KONSTRUKCIJE</t>
  </si>
  <si>
    <t>4.1</t>
  </si>
  <si>
    <t>FEKALNA KANALIZACIJA</t>
  </si>
  <si>
    <t>4.2</t>
  </si>
  <si>
    <t>METEORNA KANALIZACIJA</t>
  </si>
  <si>
    <t>4.3</t>
  </si>
  <si>
    <t>ZUNANJI VODOVOD</t>
  </si>
  <si>
    <t>GRADBENA IN OBRTNIŠKA DELA</t>
  </si>
  <si>
    <t>6.</t>
  </si>
  <si>
    <t>OPREMA CEST</t>
  </si>
  <si>
    <t>7.</t>
  </si>
  <si>
    <t>TUJE STORITVE</t>
  </si>
  <si>
    <t>Kolicina</t>
  </si>
  <si>
    <t>Enota</t>
  </si>
  <si>
    <t>Cena na enoto mere</t>
  </si>
  <si>
    <t>1.1</t>
  </si>
  <si>
    <t>GEODETSKA DELA</t>
  </si>
  <si>
    <t>11 001</t>
  </si>
  <si>
    <t>Obnova in zavarovanje zakoličbe osi trase ostale javne ceste v ravninskem terenu</t>
  </si>
  <si>
    <t>km</t>
  </si>
  <si>
    <t>11 002</t>
  </si>
  <si>
    <t>Postavitev in zavarovanje prečnega profila ostale javne ceste v ravninskem terenu</t>
  </si>
  <si>
    <t>kos</t>
  </si>
  <si>
    <t>GEODETSKA DELA -  SKUPAJ</t>
  </si>
  <si>
    <t>1.2</t>
  </si>
  <si>
    <t>ČIŠČENJE TERENA</t>
  </si>
  <si>
    <t>12 111</t>
  </si>
  <si>
    <t>Posek in odstranitev grmovja in dreves z debli do 15 cm premer ter odstranitev vej</t>
  </si>
  <si>
    <t>12 112</t>
  </si>
  <si>
    <t>Posek in odstranitev dreves z debli od 15 do 50 cm premera ter odstranitev vej</t>
  </si>
  <si>
    <t>12 121</t>
  </si>
  <si>
    <t>Odstranitev vej predhodno posekanih dreves</t>
  </si>
  <si>
    <t>12.211</t>
  </si>
  <si>
    <t>Demontaža prometnih znakov</t>
  </si>
  <si>
    <t>12 221</t>
  </si>
  <si>
    <t>Rušenje vseh vrst vozišč, rušenje zgornjega obrabnozapornega sloja globine do 10 cm  z odvozom na deponijo do 5km</t>
  </si>
  <si>
    <t>12 222</t>
  </si>
  <si>
    <t>Rušenje vseh vrst ograj z odvozom odvečnega materiala na deponijo do 5km</t>
  </si>
  <si>
    <t>12 223</t>
  </si>
  <si>
    <t>Rušenje vseh vrst robnikov vključno z betonskim temeljem z odvozom na deponijo do 5km</t>
  </si>
  <si>
    <t>12 224</t>
  </si>
  <si>
    <t>Rušenje vseh vrst zidov in stopnišč z odvozom odvečnega materiala na deponijo do 5km</t>
  </si>
  <si>
    <t xml:space="preserve"> - količine podzemnih objektov se preveri na licu mesta</t>
  </si>
  <si>
    <t>12 225</t>
  </si>
  <si>
    <t>Rušenje vseh vrst vozišč - rezanje asfaltnega roba</t>
  </si>
  <si>
    <t>12 226</t>
  </si>
  <si>
    <t>Demontaža nadstrešnice postajališča za avtobuse, vključno z rušitvijo točkovnih temeljev.</t>
  </si>
  <si>
    <t>12 227</t>
  </si>
  <si>
    <t>Rušitev in odstranitev vseh vrst kanalizacijskih cevi, vključno z odvozom odvečnega materiala na stalno deponijo, ki jo zagotovi izvajalec sam.</t>
  </si>
  <si>
    <t>12 228</t>
  </si>
  <si>
    <t>Rušitev in odstranitev vseh vrst jaškov kanalizacije, vključno z odvozom odvečnega materiala na stalno deponijo, ki jo zagotovi izvajalec sam.</t>
  </si>
  <si>
    <t>12 229</t>
  </si>
  <si>
    <t>Rušitev in odstranitev vseh vrst vodovodnih cevi, vključno z montažnimi kosi in armaturo za vgradnjo, z odvozom odvečnega materiala na stalno deponijo, ki jo zagotovi izvajalec sam.</t>
  </si>
  <si>
    <t>12 230</t>
  </si>
  <si>
    <t>Rušitev in odstranitev vseh vrst telekomunikacijskih in elektrogenetskih kablov, vključno z demontažo razdelilnih omaric in drogov, z odvozom odvečnega materiala na stalno deponijo, ki jo zagotovi izvajalec sam.</t>
  </si>
  <si>
    <t>ČIŠČENJE TERENA - SKUPAJ</t>
  </si>
  <si>
    <t>1.3</t>
  </si>
  <si>
    <t>OSTALA PRIPRAVLJALNA DELA</t>
  </si>
  <si>
    <t>13 001</t>
  </si>
  <si>
    <t>Priprava in organizacija gradbišča</t>
  </si>
  <si>
    <t>OSTALA PRIPRAVLJALNA DELA - SKUPAJ</t>
  </si>
  <si>
    <t>PREDDELA - SKUPAJ</t>
  </si>
  <si>
    <t>2.1</t>
  </si>
  <si>
    <t>IZKOPI</t>
  </si>
  <si>
    <t>21 001</t>
  </si>
  <si>
    <t>Površinski izkop plodne zemlje (humusa) s transportom do 5 km</t>
  </si>
  <si>
    <t>21 002</t>
  </si>
  <si>
    <t>Površinski izkop plodne zemlje (humusa) z odrivom (obstoječo živico  je treba deponirati na gradbišču v skladu z normativi!)</t>
  </si>
  <si>
    <t>21 003</t>
  </si>
  <si>
    <t>Široki izkop vezljive zemljine in zrnate kamnine III. ktg. z odrivom</t>
  </si>
  <si>
    <t>21 004</t>
  </si>
  <si>
    <t>Široki izkop mehke kamnine IV. ktg. Z odrivom.</t>
  </si>
  <si>
    <t>21 005</t>
  </si>
  <si>
    <t>Široki izkop mehke kamnine IV. ktg. S transportom do 10 km na stalno deponijo.</t>
  </si>
  <si>
    <t>21 006</t>
  </si>
  <si>
    <t>Široki izkop trde kamnine V. ktg. S transportom do 10 km na stalno deponijo.</t>
  </si>
  <si>
    <t>IZKOPI - SKUPAJ</t>
  </si>
  <si>
    <t>2.2</t>
  </si>
  <si>
    <t>PLANUM TEMELJNIH TAL</t>
  </si>
  <si>
    <t>22 001</t>
  </si>
  <si>
    <t>Ureditev planuma temeljnih tal vezljive zemljine in zrnate kamnine – 3. kategorije.</t>
  </si>
  <si>
    <t>PLANUM TEMELJNIH TAL - SKUPAJ</t>
  </si>
  <si>
    <t>2.4</t>
  </si>
  <si>
    <t>NASIPI,  ZASIPI  IN POSTELJICA</t>
  </si>
  <si>
    <t>24 001</t>
  </si>
  <si>
    <t>Vgrajevanje nasipov iz naravno pridobljene vezljive zemljine in zrnate kamnine III. Ktg. Pripeljano iz začasne deponije</t>
  </si>
  <si>
    <t>24 002</t>
  </si>
  <si>
    <t>Vgrajevanje nasipov iz naravno pridobljene mehke kamnine IV. Ktg. Pripeljano iz začasne deponije.</t>
  </si>
  <si>
    <t>NASIPI,  ZASIPI  IN POSTELJICA - SKUPAJ</t>
  </si>
  <si>
    <t>2.5</t>
  </si>
  <si>
    <t>BREŽINE IN ZELENICE</t>
  </si>
  <si>
    <t>25 001</t>
  </si>
  <si>
    <t>Humuziranje brežin brez valjanja ter zasaditev trave , vključno z zalivanjem in vzdrževanjem do treh mesecev po sejanju</t>
  </si>
  <si>
    <t>BREŽINE IN ZELENICE - SKUPAJ</t>
  </si>
  <si>
    <t>2.6</t>
  </si>
  <si>
    <t>RAZPROSTIRANJE ODVEČNEGA MATERIALA</t>
  </si>
  <si>
    <t>26 001</t>
  </si>
  <si>
    <t>Razprostriranje odvečne plodne zemljine</t>
  </si>
  <si>
    <t>26 002</t>
  </si>
  <si>
    <t>Razprostriranje odvečne mehke kamnine</t>
  </si>
  <si>
    <t>26 003</t>
  </si>
  <si>
    <t>Razprostriranje odvečne trde kamnine</t>
  </si>
  <si>
    <t>RAZPROSTIRANJE ODVEČNEGA MATERIALA - SKUPAJ</t>
  </si>
  <si>
    <t>2</t>
  </si>
  <si>
    <t>ZEMELJSKA DELA - SKUPAJ</t>
  </si>
  <si>
    <t>VOŽIŠČNE KONSTRUKCIJE</t>
  </si>
  <si>
    <t>3.1</t>
  </si>
  <si>
    <t>NOSILNE PLASTI</t>
  </si>
  <si>
    <t>3.1.1</t>
  </si>
  <si>
    <t xml:space="preserve"> NEVEZANE NOSILNE PLASTI</t>
  </si>
  <si>
    <t>31 101</t>
  </si>
  <si>
    <t>Izdelava nevezane nosilne plasti gramoza v debelini predpisani s strani geomehanika, v popisu predvideno 20 cm (asfaltne površine)</t>
  </si>
  <si>
    <t>31 102</t>
  </si>
  <si>
    <t>Izdelava nevezane nosilne plasti enakomerno zrnatega drobljenca TD22 iz kamnine v deb. 20 cm (prodne površine)</t>
  </si>
  <si>
    <t>31 103</t>
  </si>
  <si>
    <t>Izdelava nevezane nosilne plasti enakomerno zrnatega drobljenca TD22 iz kamnine v deb. 30 cm (tlakovane površine in ostale pohodne površine)</t>
  </si>
  <si>
    <t>31 104</t>
  </si>
  <si>
    <t>Izdelava nevezane nosilne plasti enakomerno zrnatega drobljenca TD32 iz kamnine v deb. 40 cm (asfaltne površine)</t>
  </si>
  <si>
    <t>3.1.2</t>
  </si>
  <si>
    <t>VEZANE ZGORNJE NOSILNE PLASTI</t>
  </si>
  <si>
    <t>31 201</t>
  </si>
  <si>
    <t>Izdelava nosilne plasti bituminiziranega drobljenca AC 22 base Pmb 45/80-65 A1, deb. 7 cm.</t>
  </si>
  <si>
    <t>31 202</t>
  </si>
  <si>
    <t>Izdelava nosilne plasti bituminiziranega drobljenca AC 22 base B 50/70 A3, deb. 7 cm.</t>
  </si>
  <si>
    <t>31 203</t>
  </si>
  <si>
    <t>Izdelava nosilne plasti bituminiziranega drobljenca ASFALT AC22 basse, sint. bitumen B50/70, deb. 5 cm.</t>
  </si>
  <si>
    <t>3.1.</t>
  </si>
  <si>
    <t xml:space="preserve"> NOSILNE PLASTI  - SKUPAJ</t>
  </si>
  <si>
    <t>3.2</t>
  </si>
  <si>
    <t>OBRABNE IN ZAPORNE PLASTI</t>
  </si>
  <si>
    <t>3.2.2</t>
  </si>
  <si>
    <t xml:space="preserve"> VEZANE OBRABNE IN ZAPORNE PLASTI</t>
  </si>
  <si>
    <t>32 201</t>
  </si>
  <si>
    <t>Izdelava obrabnozaporne plasti asfaltnnega betona AC 11 surf Pmb 45/80-65 A1, deb. 3 cm</t>
  </si>
  <si>
    <t>32 202</t>
  </si>
  <si>
    <t>Izdelava obrabnozaporne plasti asfaltnnega betona AC 11 surf B 50/70 A3, deb. 3 cm</t>
  </si>
  <si>
    <t>32 203</t>
  </si>
  <si>
    <t>Izdelava obrabnozaporne plasti asfaltnnega betona AC 4 surf B 50/70 A5, deb. 4 cm</t>
  </si>
  <si>
    <t>32 204</t>
  </si>
  <si>
    <t>Izdelava obrabnozaporne plasti asfaltnnega betona ASFALT AC4, sintetični bitumen B50/70, deb. 3 cm</t>
  </si>
  <si>
    <t>32 205</t>
  </si>
  <si>
    <t>Izdelava mulde širine 50 cm, globine 10 cm na vezani obrabni in zaporni plasti.</t>
  </si>
  <si>
    <t>OBRABNE IN ZAPORNE PLAST - SKUPAJ</t>
  </si>
  <si>
    <t>3.3</t>
  </si>
  <si>
    <t>ROBNI ELEMENTI VOZIŠČ</t>
  </si>
  <si>
    <t>3.3.1</t>
  </si>
  <si>
    <t>ROBNIKI</t>
  </si>
  <si>
    <t>33 101</t>
  </si>
  <si>
    <t>Vgraditev predfabriciranih dvignjenih betonskih robnikov  s prerezom 15/25 cm</t>
  </si>
  <si>
    <t>33 102</t>
  </si>
  <si>
    <t>Vgraditev predfabriciranih pogreznjenih betonskih robnikov s prerezom 15/25/100 cm</t>
  </si>
  <si>
    <t>33 103</t>
  </si>
  <si>
    <t>Vgraditev predfabriciranih dvignjenih betonskih robnikov  s prerezom 5/20 cm</t>
  </si>
  <si>
    <t>33 104</t>
  </si>
  <si>
    <t>Vgraditev granitne kocke skupaj z betonskim temeljem s prerezom 8/8/8 cm</t>
  </si>
  <si>
    <t>33 105</t>
  </si>
  <si>
    <t>Vgraditev kovinskih pocinkanih obrob „L“ profil, vključno z betonskim temeljem.</t>
  </si>
  <si>
    <t xml:space="preserve">ROBNI ELEMENTI - SKUPAJ </t>
  </si>
  <si>
    <t>3.4</t>
  </si>
  <si>
    <t>BANKINE</t>
  </si>
  <si>
    <t>34 001</t>
  </si>
  <si>
    <t>Izdelava bankine iz gramoza ali naravno zdrobljenega kamnitega materiala, širine do 0,50 m, v deb. 15 cm</t>
  </si>
  <si>
    <t>BANKINE - SKUPAJ</t>
  </si>
  <si>
    <t>VOŽIŠČNE KONSTRUKCIJE - SKUPAJ</t>
  </si>
  <si>
    <t>5.1</t>
  </si>
  <si>
    <t>KONSTRUKCIJE</t>
  </si>
  <si>
    <t>Izkopi in zasipi za konstrukcije so upoštevani pri zemeljskih delih</t>
  </si>
  <si>
    <t>Pretakalna ploščad</t>
  </si>
  <si>
    <t>51 001</t>
  </si>
  <si>
    <t>Betoniranje a.b. plošča z MB 25 z armaturo Q196 – AQ50 in zaščito z mikroemulzijskim premazom proti zunanjimi vplivi preseka 0,20 m3/m2, frakcije 0-31,5 mm, s pripravo in vsemi transporti.</t>
  </si>
  <si>
    <t>51 002</t>
  </si>
  <si>
    <t>Betoniranje podložnega betona z MB 10 preseka 0,10 m3/m2, s pripravo in vsemi transporti.</t>
  </si>
  <si>
    <t>AB ZID 1</t>
  </si>
  <si>
    <t>51 003</t>
  </si>
  <si>
    <t>Betoniranje podložnega betona z MB 10 preseka 0,05 m3/m2, s pripravo in vsemi transporti. (pretakalna ploščad)</t>
  </si>
  <si>
    <t>51 004</t>
  </si>
  <si>
    <t>Betoniranje a.b. temeljnih plošč in temeljev z MB 20, preseka 0,20 m3/m2, frakcije 0-31,5 mm, s pripravo in vsemi transporti.</t>
  </si>
  <si>
    <t>51 005</t>
  </si>
  <si>
    <t>Betoniranje a.b. Zidov  z MB 25, preseka 0,30 m3/m1, frakcije 0-16 mm, s pripravo in vsemi transporti.</t>
  </si>
  <si>
    <t>Dobava, polaganje in vezanje srednje zahtevne armature.</t>
  </si>
  <si>
    <t>51 006</t>
  </si>
  <si>
    <t>armature RA</t>
  </si>
  <si>
    <t>51 007</t>
  </si>
  <si>
    <t>armature MAG</t>
  </si>
  <si>
    <t>51 008</t>
  </si>
  <si>
    <t>Dvostranski opaž temeljev z opažnimi ploščami, (opaž po celi višini temelja), s pripravo in vsemi transporti.</t>
  </si>
  <si>
    <t>51 009</t>
  </si>
  <si>
    <t xml:space="preserve">Dvostranski opaž opornih zidov z opažnimi ploščami za viden beton, višine do 2,5 m, s pripravo in vsemi ploščami In transporti.  </t>
  </si>
  <si>
    <t>51 010</t>
  </si>
  <si>
    <t>Dvostranski opaž opornih zidov z opažnimi ploščami za neviden beton, višine do 2,5 m, s pripravo in vsemi ploščami In transporti.</t>
  </si>
  <si>
    <t>AB STOPNICE 3</t>
  </si>
  <si>
    <t>51 011</t>
  </si>
  <si>
    <t>51 012</t>
  </si>
  <si>
    <t>51 013</t>
  </si>
  <si>
    <t>Betoniranje a.b. Zidov, plošč in stopnic z MB 25, preseka 0,30 m3/m1, frakcije 0-16 mm, s pripravo in vsemi transporti.</t>
  </si>
  <si>
    <t>51 014</t>
  </si>
  <si>
    <t>51 015</t>
  </si>
  <si>
    <t>51 016</t>
  </si>
  <si>
    <t>51 017</t>
  </si>
  <si>
    <t xml:space="preserve">Dvostranski opaž opornih zidov in stopnic z opažnimi ploščami za viden beton, višine do 2,5 m, s pripravo in vsemi ploščami In transporti.  </t>
  </si>
  <si>
    <t>51 018</t>
  </si>
  <si>
    <t>Dvostranski opaž opornih zidov in stopnic z opažnimi ploščami za neviden beton, višine do 2,5 m, s pripravo in vsemi ploščami In transporti.</t>
  </si>
  <si>
    <t>AB STOPNICE 1</t>
  </si>
  <si>
    <t>51 019</t>
  </si>
  <si>
    <t>51 020</t>
  </si>
  <si>
    <t>51 021</t>
  </si>
  <si>
    <t>51 022</t>
  </si>
  <si>
    <t>51 023</t>
  </si>
  <si>
    <t>51 024</t>
  </si>
  <si>
    <t>51 025</t>
  </si>
  <si>
    <t>51 026</t>
  </si>
  <si>
    <t>AB STOPNICE 4</t>
  </si>
  <si>
    <t>51 027</t>
  </si>
  <si>
    <t>51 028</t>
  </si>
  <si>
    <t>51 029</t>
  </si>
  <si>
    <t>51 030</t>
  </si>
  <si>
    <t>51 031</t>
  </si>
  <si>
    <t>51 032</t>
  </si>
  <si>
    <t>51 033</t>
  </si>
  <si>
    <t>51 034</t>
  </si>
  <si>
    <t>AB STOPNICE 5</t>
  </si>
  <si>
    <t>51 035</t>
  </si>
  <si>
    <t>51 036</t>
  </si>
  <si>
    <t>51 037</t>
  </si>
  <si>
    <t>51 038</t>
  </si>
  <si>
    <t>51 039</t>
  </si>
  <si>
    <t>51 040</t>
  </si>
  <si>
    <t>51 041</t>
  </si>
  <si>
    <t>51 042</t>
  </si>
  <si>
    <t>AB STOPNICE 7</t>
  </si>
  <si>
    <t>51 043</t>
  </si>
  <si>
    <t>51 044</t>
  </si>
  <si>
    <t>Betoniranje a.b.  Plošč, finalni sloj metlan MB 25, preseka 0,10 m3/m2, frakcije 0-16 mm, s pripravo in vsemi transporti.</t>
  </si>
  <si>
    <t>51 045</t>
  </si>
  <si>
    <t>51 046</t>
  </si>
  <si>
    <t>51 047</t>
  </si>
  <si>
    <t>51 048</t>
  </si>
  <si>
    <t>51 049</t>
  </si>
  <si>
    <t>51 050</t>
  </si>
  <si>
    <t>51 051</t>
  </si>
  <si>
    <t>AB BETONSKI BLOK</t>
  </si>
  <si>
    <t>51 052</t>
  </si>
  <si>
    <t>51 053</t>
  </si>
  <si>
    <t>Betoniranje a.b. Zidov in plošč z MB 25, preseka 0,30 m3/m1, frakcije 0-16 mm, s pripravo in vsemi transporti.</t>
  </si>
  <si>
    <t>51 054</t>
  </si>
  <si>
    <t>51 055</t>
  </si>
  <si>
    <t>51 056</t>
  </si>
  <si>
    <t>51 057</t>
  </si>
  <si>
    <t>AB ZID 3</t>
  </si>
  <si>
    <t>51 058</t>
  </si>
  <si>
    <t>51 059</t>
  </si>
  <si>
    <t>51 060</t>
  </si>
  <si>
    <t>Betoniranje a.b. Zidov z MB 25, preseka 0,30 m3/m1, frakcije 0-16 mm, s pripravo in vsemi transporti.</t>
  </si>
  <si>
    <t>51 061</t>
  </si>
  <si>
    <t>51 062</t>
  </si>
  <si>
    <t>51 063</t>
  </si>
  <si>
    <t>51 064</t>
  </si>
  <si>
    <t>51 065</t>
  </si>
  <si>
    <t>AB ZID 2</t>
  </si>
  <si>
    <t>51 067</t>
  </si>
  <si>
    <t>51 068</t>
  </si>
  <si>
    <t>51 069</t>
  </si>
  <si>
    <t>51 070</t>
  </si>
  <si>
    <t>51 071</t>
  </si>
  <si>
    <t>51 072</t>
  </si>
  <si>
    <t>51 073</t>
  </si>
  <si>
    <t>51 074</t>
  </si>
  <si>
    <t>AB ZID 4</t>
  </si>
  <si>
    <t>51 075</t>
  </si>
  <si>
    <t>51 076</t>
  </si>
  <si>
    <t>51 077</t>
  </si>
  <si>
    <t>51 078</t>
  </si>
  <si>
    <t>51 079</t>
  </si>
  <si>
    <t>51 080</t>
  </si>
  <si>
    <t>51 081</t>
  </si>
  <si>
    <t>51 082</t>
  </si>
  <si>
    <t>AB ZID S SEDALOM</t>
  </si>
  <si>
    <t>51 083</t>
  </si>
  <si>
    <t>51 084</t>
  </si>
  <si>
    <t>51 085</t>
  </si>
  <si>
    <t>51 086</t>
  </si>
  <si>
    <t>51 087</t>
  </si>
  <si>
    <t>51 088</t>
  </si>
  <si>
    <t>51 089</t>
  </si>
  <si>
    <t>51 090</t>
  </si>
  <si>
    <t>KONSTRUKCIJE – SKUPAJ</t>
  </si>
  <si>
    <t>5.2</t>
  </si>
  <si>
    <t>FINALNI SLOJI UTRJENIH POVRŠIN</t>
  </si>
  <si>
    <t>52 001</t>
  </si>
  <si>
    <t>Dobava in polaganje betonskih tlakovcev deb. 6 cm na že prej pripravljeno tamponsko podlago.</t>
  </si>
  <si>
    <t>52 002</t>
  </si>
  <si>
    <t>Dobava in polaganje granitnih kock dim. 8/8/8 cm na že prej pripravljeno tamponsko podlago.</t>
  </si>
  <si>
    <t>52 003</t>
  </si>
  <si>
    <t>Dobava in vgradnja prefabriciranih betonskih škarpnikov dim. 45X45x17/24 cm.</t>
  </si>
  <si>
    <t>52 004</t>
  </si>
  <si>
    <t>Dobava in vgradnja pranega prodca na že prej pripravljeno tamponsko podlago, deb. 20 cm.</t>
  </si>
  <si>
    <t>52 005</t>
  </si>
  <si>
    <t>Dobava in vgradnja finalnega sloja peska rizel 16/32 peščenih površin na že prej pripravljeno tamponsko podlago, deb. 5 cm.</t>
  </si>
  <si>
    <t>52 006</t>
  </si>
  <si>
    <t>Dobava in vgradnja filca pod tamponsko blazino peščenih površin.</t>
  </si>
  <si>
    <t>FINALNI SLOJI UTRJENIH POVRŠIN – SKUPAJ</t>
  </si>
  <si>
    <t>5.3</t>
  </si>
  <si>
    <t>OGRAJE IN OPREMA</t>
  </si>
  <si>
    <t>53 001</t>
  </si>
  <si>
    <t>Izvedba cestne odbojne ograje vključno s pritrjevanjem na oporni zid, dobavo in vgradnjo.</t>
  </si>
  <si>
    <t>53 002</t>
  </si>
  <si>
    <t>Izvedba jeklene ograje skupne višine 112 mm, vključno z dobavo ograje in vseh montažnih elementov in montažo. (ograja na podpornih in opornih konstrukcijah)</t>
  </si>
  <si>
    <t>53 003</t>
  </si>
  <si>
    <t>Izvedba lesene protihrupne ograje skupne višine 200 mm, vključno z dobavo materiala za izvedbo ograje, akustične gobe, zaključnih in vseh montažnih elementov in montažo ograje na krono zidu.</t>
  </si>
  <si>
    <t>53 004</t>
  </si>
  <si>
    <t>Izvedba jeklene ograje skupne višine 120 mm, vključno z dobavo ograje in vseh montažnih elementov, izvedbo izkopa za temelje stebričev, izdelavo temeljev in montažo. (ograja okoli igrišča vrtca OŠ Stopiče).</t>
  </si>
  <si>
    <t>53 005</t>
  </si>
  <si>
    <t>Izdelava in montaža lesene klopi širine 40 cm, debeline lesenih desk 4 cm na vrhu zida s sedalnikom na igrišču vrtca OŠ Stopiče s sistemom za možno odstranitev preko zime.</t>
  </si>
  <si>
    <t>OGRAJE IN OPREMA – SKUPAJ</t>
  </si>
  <si>
    <t>GRADBENA IN OBRTNIŠKA DELA – SKUPAJ</t>
  </si>
  <si>
    <t>6.1.</t>
  </si>
  <si>
    <t>POKONČNA OPREMA CEST</t>
  </si>
  <si>
    <t>61 001</t>
  </si>
  <si>
    <t xml:space="preserve">Izdelava temelja iz cementnega betona MB 15, </t>
  </si>
  <si>
    <t>dolžine 80 cm, fi 30 cm.</t>
  </si>
  <si>
    <t>Dobava in vgraditev stebriča za prometni znak iz vroče cinkane jeklene cevi fi51 mm, dolžine do 4550mm</t>
  </si>
  <si>
    <t>61 002</t>
  </si>
  <si>
    <t>dolžina cevi 2650 mm</t>
  </si>
  <si>
    <t>61 003</t>
  </si>
  <si>
    <t>dolžina cevi 2900 mm</t>
  </si>
  <si>
    <t>61 004</t>
  </si>
  <si>
    <t>dolžina cevi 3200 mm</t>
  </si>
  <si>
    <t>61 005</t>
  </si>
  <si>
    <t>dolžina cevi 3950 mm</t>
  </si>
  <si>
    <t>61 006</t>
  </si>
  <si>
    <t>dolžina cevi 4550 mm</t>
  </si>
  <si>
    <t xml:space="preserve">Dobava in pritrditev okroglega prometnega </t>
  </si>
  <si>
    <t>znaka, podloga iz aluminijaste pločevine.</t>
  </si>
  <si>
    <t>Znak z odsevno HI folijo 1. Vrste.</t>
  </si>
  <si>
    <t>Premer 600 mm</t>
  </si>
  <si>
    <t>Znak z odsevno HI folijo 2. Vrste.</t>
  </si>
  <si>
    <t>61 007</t>
  </si>
  <si>
    <t>Dobava in pritrditev prometnega znaka,</t>
  </si>
  <si>
    <t>podloga iz aluminijaste pločevine.</t>
  </si>
  <si>
    <t>Znak z odsevno folijo 2. Vrste.</t>
  </si>
  <si>
    <t>61 008</t>
  </si>
  <si>
    <t>velikosti 600 x 600 mm</t>
  </si>
  <si>
    <t>61 009</t>
  </si>
  <si>
    <t>velikosti 600 x 300 mm</t>
  </si>
  <si>
    <t>POKONČNA OPREMA CEST - SKUPAJ</t>
  </si>
  <si>
    <t>6.2.</t>
  </si>
  <si>
    <t>OZNAČBE NA VOZIŠČU</t>
  </si>
  <si>
    <t xml:space="preserve">Izdelava tankoslojne označbe na vozišču z </t>
  </si>
  <si>
    <t>večkomponentno belo barvo - strojno,debelina</t>
  </si>
  <si>
    <t xml:space="preserve">plasti suhe snovi 250 um/m2, posip z </t>
  </si>
  <si>
    <t>odsevnimi steklenimi kroglicami 0,25 kg/m2.</t>
  </si>
  <si>
    <t xml:space="preserve">62 001 </t>
  </si>
  <si>
    <t>širina črte 10 cm</t>
  </si>
  <si>
    <t>62 002</t>
  </si>
  <si>
    <t>širina črte 50 cm</t>
  </si>
  <si>
    <t xml:space="preserve">večkomponentno rumeno barvo  ročno, debelina </t>
  </si>
  <si>
    <t>Obeležba parkirišč za invalide, širina črte 10 cm.</t>
  </si>
  <si>
    <t>62 003</t>
  </si>
  <si>
    <t>62 004</t>
  </si>
  <si>
    <t>Doplačilo za izdelavo tankoslojne prekinjene označbe, strojno, širina črte 10 cm</t>
  </si>
  <si>
    <t xml:space="preserve">Izdelava tankoslojnih označb na vozišču z </t>
  </si>
  <si>
    <t>debelina suhe snovi 250 um/m2, posip z</t>
  </si>
  <si>
    <t>62 005</t>
  </si>
  <si>
    <t>Barvanje simbolov za parkirišče za invalide.</t>
  </si>
  <si>
    <t>OZNAČBE NA VOZIŠČU - SKUPAJ</t>
  </si>
  <si>
    <t>OPREMA CEST - SKUPAJ</t>
  </si>
  <si>
    <t>7.1</t>
  </si>
  <si>
    <t>NADZOR</t>
  </si>
  <si>
    <t>71 001</t>
  </si>
  <si>
    <t>Nadzor nad izvajanjem del.</t>
  </si>
  <si>
    <t>NADZOR SKUPAJ</t>
  </si>
  <si>
    <t>TUJE STORITVE SKUPAJ:</t>
  </si>
  <si>
    <t>D.1.</t>
  </si>
  <si>
    <t>Fekalna kanalizacija</t>
  </si>
  <si>
    <t>A</t>
  </si>
  <si>
    <t>GRADBENA DELA</t>
  </si>
  <si>
    <t>4.</t>
  </si>
  <si>
    <t>KANALIZACIJA</t>
  </si>
  <si>
    <t>Zakoličenje osi kanalizacije z zavarovanjem osi, oznako revizijskih jaškov, vris v kataster in izdelava geodetskega posnetka</t>
  </si>
  <si>
    <t>12 001</t>
  </si>
  <si>
    <t>Identifikacija obstoječih podzemnih instalacij in komunalnih vodov s strani pooblaščenih predstavnijkov upravljalcev instalacij. (TELEKOM, JP Komunala, Elektro,...) z oznako križanj;</t>
  </si>
  <si>
    <t>12 002</t>
  </si>
  <si>
    <t xml:space="preserve">Postavitev gradbenih profilov na vzpostavljeno os trase cevovoda ter določitev nivoja za merjenje globine izkopa in polaganje cevovoda </t>
  </si>
  <si>
    <t>12 003</t>
  </si>
  <si>
    <t>Priprava gradbišča v dolžini l=78,53 m, odstranitev eventuelnih ovir, ureditev delovnega platoja, po končanih delih vzpostavitev prvotnega stanja;</t>
  </si>
  <si>
    <t>12 004</t>
  </si>
  <si>
    <t>Izvajanje projektantskega nadzora</t>
  </si>
  <si>
    <t>Ročni izkop ob obstoječih podzemnih inštalacijah, na mestih prevezav, križanj in približevanj. Izkop v zemlji III. do IV.</t>
  </si>
  <si>
    <t>Kombiniran izkop jarkov, globine 0-2 m, z odlaganjem izkopanega materiala 1m od roba izkopa.</t>
  </si>
  <si>
    <t>a/  zemljina III. kategorije cca. 50%</t>
  </si>
  <si>
    <t>b/  mehka kamnina IV. kategorije cca. 30%</t>
  </si>
  <si>
    <t>c/  trda kamnina V. kategorije cca. 20%</t>
  </si>
  <si>
    <t>Kombiniran izkop jarkov, globine 2 do 4m s poševnim odsekavanjem stranic jarka, z odmetavanjem izkopanega materiala 1m od roba izkopa.</t>
  </si>
  <si>
    <t>a/  zemljina III. kategorije cca. 20%</t>
  </si>
  <si>
    <t>b/  mehka kamnina IV. kategorije cca. 40%</t>
  </si>
  <si>
    <t>c/  trda kamnina V. kategorije cca. 40%</t>
  </si>
  <si>
    <t>NASIPI, ZASIPI</t>
  </si>
  <si>
    <t>Urejanje planuma spodnjega ustroja izkopa ter planiranje s točnostjo do +/-3 cm po projektiranem naklonu.</t>
  </si>
  <si>
    <t>22 002</t>
  </si>
  <si>
    <t>Izdelava temeljne plasti posteljice debeline 10-15 cm z 2 x sejanim peskom, s planiranjem in strojnim utrjevanjem do 95% po standardnem Procterjovem postopku, natančnost izdelave posteljice je do +/-1 cm.</t>
  </si>
  <si>
    <t>22 003</t>
  </si>
  <si>
    <t>Izdelava peščenega obsipa cevi do 30 cm nad temenom s peskom granulacije 0-30 mm. Na peščeno posteljico se izvede 3-5 cm debel nasip, v katerega si cev izdela ležišče. Obsip cevi izvajati v slojih po 15 cm, istočasno na obeh straneh cevi ter paziti, da se cev ne premakne iz ležišča. Utrditev po SPP do 95% trdnosti</t>
  </si>
  <si>
    <t>22 004</t>
  </si>
  <si>
    <t>Zasip jarka z izkopanim materialom in komprimiranjem v slojih po 20 cm, pridobljenega iz predhodnega širokega izkopa, pripeljanega iz začasne deponije.</t>
  </si>
  <si>
    <t>22 005</t>
  </si>
  <si>
    <t>Odvoz odvečnega materiala od izkopa na deponijo z nakladanjem in razgrinjanjem na deponiji. Deponija oddaljena do 5 km;</t>
  </si>
  <si>
    <t>22 006</t>
  </si>
  <si>
    <t>Fino planiranje terena in humuniziranje po končanem zasipu jarka. Kompletno z odstranitvijo površinskega kamenja in zasejanjem trave.</t>
  </si>
  <si>
    <t>22 007</t>
  </si>
  <si>
    <t>Črpanje vode iz gradbene jame v času gradnje</t>
  </si>
  <si>
    <t>NASIPI, ZASIPI - SKUPAJ</t>
  </si>
  <si>
    <t>22 008</t>
  </si>
  <si>
    <t>Ostala nepredvidena zemeljska dela; obračun po dejanskih stroških porabe časa in materiala po vpisu v gradbeni dnevnik; Ocena 5% od vrednosti.</t>
  </si>
  <si>
    <t>ZEMELJSKA DELA – SKUPAJ</t>
  </si>
  <si>
    <t>50 001</t>
  </si>
  <si>
    <t>Dobava in polaganje kanalizacijskih cevi iz armiranega poliestra s polaganjem na peščeno posteljico, kompletno s spajanjem ter vsemi pomožnimi deli in prenosi; DN 250 - SN 8</t>
  </si>
  <si>
    <t>50 002</t>
  </si>
  <si>
    <t>Izdelava vodotesnih revizijskih jaškov globine do 2m iz betonske cevi fi 80 cm ali iz umetnih materialov ustreznih karakteristik, z napravo AB temelja in venca, obdelavo mulde in vtoka v jašek ter z vgraditvijo LTŽ pokrova s tesnenjem dim. 60x60cm nosilnosti 250kN;</t>
  </si>
  <si>
    <t>Izdelava vodotesnih revizijskih jaškov globine do 3m iz armiranega poliestra fi 80 cm, z napravo AB temelja in venca, obdelavo vtoka v jašek ter z vgraditvijo LTŽ pokrova s tesnenjem in vlitim grbom MONM, dim. 60x60cm nosilnosti 400kN;</t>
  </si>
  <si>
    <t>50 003</t>
  </si>
  <si>
    <t>Izdelava vodotesnih revizijskih jaškov globine do 3m iz armiranega poliestra fi 80 cm, z napravo AB temelja in venca, obdelavo vtoka v jašek ter z vgraditvijo LTŽ pokrova s tesnenjem in vlitim grbom MONM, dim. 60x60cm nosilnosti 150kN;</t>
  </si>
  <si>
    <t>50 004</t>
  </si>
  <si>
    <t>Izdelava vodotesnih revizijskih jaškov globine do 3m iz armiranega poliestra fi 100 cm, z napravo AB temelja in venca, obdelavo vtoka v jašek ter z vgraditvijo LTŽ pokrova s tesnenjem in vlitim grbom MONM, dim. 60x60cm nosilnosti 400kN;</t>
  </si>
  <si>
    <t>50 005</t>
  </si>
  <si>
    <t>Izdelava vodotesnih revizijskih jaškov globine do 3m iz armiranega poliestra fi 100 cm, z napravo AB temelja in venca, obdelavo vtoka v jašek ter z vgraditvijo polnilnega pokrova iz pocinkane pločevine s tesnenjem dim. 60x60cm nosilnosti 150kN;</t>
  </si>
  <si>
    <t>50 006</t>
  </si>
  <si>
    <t>Preizkus vodotesnosti kanalizacijskih jaškov iz betonskih cevi po veljavnih standardih. Jaški globine do 2m;</t>
  </si>
  <si>
    <t>50 007</t>
  </si>
  <si>
    <t>Preizkus vodotesnosti kanalizacijskih cevi po veljavnih standardih:</t>
  </si>
  <si>
    <t>KANALIZACIJA – SKUPAJ</t>
  </si>
  <si>
    <t>D.2.</t>
  </si>
  <si>
    <t>Meteorna kanalizacija</t>
  </si>
  <si>
    <t>Priprava gradbišča v dolžini l=898,43 m, odstranitev eventuelnih ovir, ureditev delovnega platoja, po končanih delih vzpostavitev prvotnega stanja;</t>
  </si>
  <si>
    <t>Kombiniran izkop jarkov, globine nad 2 m s poševnim odsekavanjem stranic jarka, z odmetavanjem izkopanega materiala 1m od roba izkopa.</t>
  </si>
  <si>
    <t>Dobava in polaganje drenažno - kanalizacijskih cevi iz plastičnih mas s polaganjem na peščeno posteljico, kompletno s spajanjem ter vsemi pomožnimi deli in prenosi; DN 160</t>
  </si>
  <si>
    <t>Dobava in polaganje kanalizacijskih cevi iz plastičnih mas s polaganjem na peščeno posteljico, kompletno s spajanjem ter vsemi pomožnimi deli in prenosi; DN 110 - SN 8</t>
  </si>
  <si>
    <t>Dobava in polaganje kanalizacijskih cevi iz plastičnih mas s polaganjem na peščeno posteljico, kompletno s spajanjem ter vsemi pomožnimi deli in prenosi; DN 150 - SN 4</t>
  </si>
  <si>
    <t>Dobava in polaganje kanalizacijskih cevi iz plastičnih mas s polaganjem na peščeno posteljico, kompletno s spajanjem ter vsemi pomožnimi deli in prenosi; DN 150 - SN 8</t>
  </si>
  <si>
    <t>Dobava in polaganje kanalizacijskih cevi iz plastičnih mas s polaganjem na peščeno posteljico, kompletno s spajanjem ter vsemi pomožnimi deli in prenosi; DN 150 - SN 16</t>
  </si>
  <si>
    <t>Dobava in polaganje kanalizacijskih cevi iz plastičnih mas s polaganjem na peščeno posteljico, kompletno s spajanjem ter vsemi pomožnimi deli in prenosi; DN 200 - SN 4</t>
  </si>
  <si>
    <t>Dobava in polaganje kanalizacijskih cevi iz plastičnih mas s polaganjem na peščeno posteljico, kompletno s spajanjem ter vsemi pomožnimi deli in prenosi; DN 200 - SN 8</t>
  </si>
  <si>
    <t>50 008</t>
  </si>
  <si>
    <t>Dobava in polaganje kanalizacijskih cevi iz plastičnih mas s polaganjem na peščeno posteljico, kompletno s spajanjem ter vsemi pomožnimi deli in prenosi; DN 200 - SN 16</t>
  </si>
  <si>
    <t>50 009</t>
  </si>
  <si>
    <t>Dobava in polaganje kanalizacijskih cevi iz plastičnih mas s polaganjem na peščeno posteljico, kompletno s spajanjem ter vsemi pomožnimi deli in prenosi; DN 250 - SN 4</t>
  </si>
  <si>
    <t>50 010</t>
  </si>
  <si>
    <t>Dobava in polaganje kanalizacijskih cevi iz plastičnih mas s polaganjem na peščeno posteljico, kompletno s spajanjem ter vsemi pomožnimi deli in prenosi; DN 250 - SN 8</t>
  </si>
  <si>
    <t>50 011</t>
  </si>
  <si>
    <t>Dobava in polaganje kanalizacijskih cevi iz plastičnih mas s polaganjem na peščeno posteljico, kompletno s spajanjem ter vsemi pomožnimi deli in prenosi; DN 250 - SN 16</t>
  </si>
  <si>
    <t>50 012</t>
  </si>
  <si>
    <t>Dobava in polaganje kanalizacijskih cevi iz plastičnih mas s polaganjem na peščeno posteljico, kompletno s spajanjem ter vsemi pomožnimi deli in prenosi; DN 300 - SN 8</t>
  </si>
  <si>
    <t>50 013</t>
  </si>
  <si>
    <t>Dobava in polaganje kanalizacijskih cevi iz plastičnih mas s polaganjem na peščeno posteljico, kompletno s spajanjem ter vsemi pomožnimi deli in prenosi; DN 300 - SN 16</t>
  </si>
  <si>
    <t>50 014</t>
  </si>
  <si>
    <t>Dobava in polaganje kanalizacijskih cevi iz plastičnih mas s polaganjem na peščeno posteljico, kompletno s spajanjem ter vsemi pomožnimi deli in prenosi; DN 400 - SN 8</t>
  </si>
  <si>
    <t>50 015</t>
  </si>
  <si>
    <t>Dobava in polaganje kanalizacijskih cevi iz plastičnih mas s polaganjem na peščeno posteljico, kompletno s spajanjem ter vsemi pomožnimi deli in prenosi; DN 400 - SN 16</t>
  </si>
  <si>
    <t>50 016</t>
  </si>
  <si>
    <t>Izdelava cestnega požiralnika in peskolova  iz betonske cevi fi 50 cm, z izdelavo dna in obdelavo priključkov, ter AB ploščo z dobavo in vgradnjo LTŽ rešetke dimenzij 40/40 cm nosilnosti 400kN, izdelava po detajlu.</t>
  </si>
  <si>
    <t>50 017</t>
  </si>
  <si>
    <t>Izdelava cestnega požiralnika in peskolova  z vtokom pod robnik iz betonske cevi fi 50 cm, z izdelavo dna in obdelavo priključkov, ter AB ploščo z dobavo in vgradnjo LTŽ pokrova dimenzij 40/40 cm nosilnosti 150kN, izdelava po detajlu.</t>
  </si>
  <si>
    <t>50 018</t>
  </si>
  <si>
    <t>Izdelava peskolova  meteornih voda strešin iz betonske cevi fi 50 cm, z izdelavo dna in obdelavo priključkov, ter AB ploščo z dobavo in vgradnjo LTŽ pokrova dimenzij 40/40 cm nosilnosti 150kN, izdelava po detajlu.</t>
  </si>
  <si>
    <t>50 019</t>
  </si>
  <si>
    <t>Izdelava peskolova  meteornih voda strešin iz betonske cevi fi 50 cm, z izdelavo dna in obdelavo priključkov, ter AB ploščo z dobavo in vgradnjo polnilnega pokrova iz pocinkane pločevine dimenzij 40/40 cm nosilnosti 150kN, izdelava po detajlu.</t>
  </si>
  <si>
    <t>50 020</t>
  </si>
  <si>
    <t>Izdelava „slepih“ jaškov drenažne kanalizacije ob objektu na mestu kaskad iz betonske cevi fi 50 cm, z izdelavo dna in obdelavo priključkov, ter AB ploščo na vrhu jaška, izdelava po detajlu.</t>
  </si>
  <si>
    <t>50 021</t>
  </si>
  <si>
    <t>Izdelava revizijskega jaška iz betonske cevi fi 50 cm, z izdelavo dna in obdelavo priključkov, ter  LTŽ pokrova dimenzij 40/40 cm nosilnosti 150kN, izdelava po detajlu.</t>
  </si>
  <si>
    <t>50 022</t>
  </si>
  <si>
    <t>50 023</t>
  </si>
  <si>
    <t>50 024</t>
  </si>
  <si>
    <t>Izdelava vodotesnih revizijskih jaškov globine do 3m iz armiranega poliestra fi 80 cm, z napravo AB temelja in venca, obdelavo vtoka v jašek ter z vgraditvijo LTŽ perforiranega (LTŽ mreža ali podobno) pokrova s tesnenjem, dim. 60x60cm nosilnosti 150kN;</t>
  </si>
  <si>
    <t>50 025</t>
  </si>
  <si>
    <t>Izdelava vodotesnih revizijskih jaškov globine do 3m iz armiranega poliestra fi 100 cm, z napravo AB temelja in venca, obdelavo vtoka v jašek ter z vgraditvijo LTŽ pokrova s tesnenjem in vlitim grbom MONM, dim. 60x60cm nosilnosti 150kN;</t>
  </si>
  <si>
    <t>50 026</t>
  </si>
  <si>
    <t>50 027</t>
  </si>
  <si>
    <t>Izdelava vodotesnih revizijskih jaškov globine do 3m iz armiranega poliestra fi 80 cm, z napravo AB temelja in venca, obdelavo vtoka v jašek ter z vgraditvijo polnilnega pokrova iz pocinkane pločevine s tesnenjem dim. 60x60cm nosilnosti 150kN;</t>
  </si>
  <si>
    <t>50 028</t>
  </si>
  <si>
    <t>Dobava in vgradnja tipskega lovilca olja in maščob mineralnih goriv, vključno z izkopom in zasipom, in izdelavo temelja s priključki, tip  koalescentni lovilec olja z vgrajenim usedalnikom s pretočno sposobnostjo 15 l/s - NG15 S-I-P in prostornino usedalnika 3000 l in prostornino lovilca olj 2700 l.</t>
  </si>
  <si>
    <t>50 029</t>
  </si>
  <si>
    <t>Dobava in vgradnja tipskega lovilca olja in maščob mineralnih goriv, vključno z izkopom in zasipom, in izdelavo temelja s priključki, tip  koalescentni lovilec olja z vgrajenim usedalnikom s pretočno sposobnostjo 10 l/s - NG10 S-I-P in prostornino usedalnika 2900 l in prostornino lovilca olj 1700 l.</t>
  </si>
  <si>
    <t>50 030</t>
  </si>
  <si>
    <t>Dobava in vgradnja tipskega lovilca olja in maščob mineralnih goriv, vključno z izkopom in zasipom, in izdelavo temelja s priključki, tip  gravitacijski lovilec olja z vgrajenim usedalnikom s pretočno sposobnostjo 4 l/s - NV4 in prostornino lovilca olj 690 l.</t>
  </si>
  <si>
    <t>50 031</t>
  </si>
  <si>
    <t>Dobava in vgradnja tipske linijske kanalete s polnilno rešetko iz pocinkane pločevine nosilnosti 150kN z že vgrajenim padcem, širine 24 cm.</t>
  </si>
  <si>
    <t>50 032</t>
  </si>
  <si>
    <t>50 033</t>
  </si>
  <si>
    <t>D.3.</t>
  </si>
  <si>
    <t>Zunanji vodovod</t>
  </si>
  <si>
    <t>VODOVOD</t>
  </si>
  <si>
    <t>šifra</t>
  </si>
  <si>
    <t xml:space="preserve">Zavarovanje zakoličene osi cevovoda, lomnih točk ter postavitev prečnih profilov iz desk s potrebnimi višinami </t>
  </si>
  <si>
    <t>Priprava gradbišča v dolžini l=284,66 m, odstranitev eventuelnih ovir, ureditev delovnega platoja, po končanih delih vzpostavitev prvotnega stanja;</t>
  </si>
  <si>
    <t>b/  zemljina IV. kategorije cca. 30%</t>
  </si>
  <si>
    <t>c/  zemljina V. kategorije cca. 20%</t>
  </si>
  <si>
    <t>Zasip jarka po končanih montažnih delih in osnovnem zasipu cevovoda, z ustreznim tamponskim materialom gran. do 60 mm, z nabijanjem v plasteh po 30 cm do predpisane zbitosti za tovrstna vozišča (zbitost min. 97 % po SPP), kar mora izvajalec dokazati z meritvami</t>
  </si>
  <si>
    <t>40 001</t>
  </si>
  <si>
    <t>Namestitev Ltž cestnih kap vodovoda na predfabricirane AB plošče, za zavarovanje vgradbenih armatur na podzemnih ventilih, hidrantih in zračnikih, s prilagoditvijo na končno niveleto. Nabava cestne kape ter podložne plošče upoštevana v strojnem delu popisa.</t>
  </si>
  <si>
    <t>40 002</t>
  </si>
  <si>
    <t>Postavitev začasnih lesenih prehodov preko izkopanega jarka iz plohov in ograjo iz desk, za prehod</t>
  </si>
  <si>
    <t>VODOMERNI JAŠEK VoJ1 in VoJ2</t>
  </si>
  <si>
    <t>40 003</t>
  </si>
  <si>
    <t>Kombiniran izkop gradbene jame v zemljini III. kat., globine do 2,0 m, s transportom odvečnega materiala na stalno deponijo do 5,0 km z vštetimi vsemi dajatvami za deponiranje materiala</t>
  </si>
  <si>
    <t>40 004</t>
  </si>
  <si>
    <t>Izdelava finega planuma zgornjega ustroja s točnostjo +/- 1 cm – ročno, s pripravo in vsemi pomožnimi deli.</t>
  </si>
  <si>
    <t>40 005</t>
  </si>
  <si>
    <t>Dobava, transport in ugrajevanje nasipnega materiala frakcije 0/45, z uvaljanjem do predpisane zbitosti.</t>
  </si>
  <si>
    <t>40 006</t>
  </si>
  <si>
    <t>Betoniranje a.b. temeljne plošče z MB 20, preseka 0,20 m3/m2, frakcije 0-31,5 mm, s pripravo in vsemi transporti.</t>
  </si>
  <si>
    <t>40 007</t>
  </si>
  <si>
    <t>Betoniranje a.b. zidov z MB 25, preseka 0,30 m3/m1, frakcije 0-16 mm, s pripravo in vsemi transporti.</t>
  </si>
  <si>
    <t>40 008</t>
  </si>
  <si>
    <t>Betoniranje a.b. plošče z MB 25, preseka 0,20 m3/m2, frakcije 0-16 mm, s pripravo in vsemi transporti.</t>
  </si>
  <si>
    <t>40 009</t>
  </si>
  <si>
    <t>40 010</t>
  </si>
  <si>
    <t>40 011</t>
  </si>
  <si>
    <t>40 012</t>
  </si>
  <si>
    <t>40 013</t>
  </si>
  <si>
    <t>40 014</t>
  </si>
  <si>
    <t>Dobava in vgradnja tipskih LTŽ pokrovov  nosilnosti 150kN dimenzije 60/60 cm.</t>
  </si>
  <si>
    <t>40 015</t>
  </si>
  <si>
    <t>Dobava in vgradnja tipskih polnilnih pokrovov iz pocinkane pločevine nosilnosti 150 kN dimenzije 60/60 cm.</t>
  </si>
  <si>
    <t>40 016</t>
  </si>
  <si>
    <t>Dobava in vgradnja tipskih vroče cinkanih vstopnih lestev višine 2,0 z vsem pritrdilnim materialom.</t>
  </si>
  <si>
    <t>Odstranitev morebitnih obstoječih vodovodnih povezav skupaj z razrezom in odvozom na komunalno urejeno deponijo</t>
  </si>
  <si>
    <t>Vodovodna cev na obojke/prirobnice, sistem VRS, izdelane iz nodularne litine po ISO 2531, 4179 in 8179, tlačnega razreda K9, s spajanjem na "TYTON" spoj, komplet s spojnim in tesnilnim materialom</t>
  </si>
  <si>
    <t>DN80-TYTON</t>
  </si>
  <si>
    <t>DN100-TYTON</t>
  </si>
  <si>
    <t>DN125-TYTON</t>
  </si>
  <si>
    <t>Jeklene pocinkane cevi vključno s fitingi, tesnilnim in pritrdilnim materialom ter izolirane z izolacijskimi cevaki debeline 4 mm.</t>
  </si>
  <si>
    <t>DN65</t>
  </si>
  <si>
    <t>Montaža cevi iz NL, z vsemi spremljajočimi deli, transporti, s tlačno preizkušnjo po navodilih proizvajalca cevi in standardih pr EN 805, ter dobavo opozorilnega PVC traku, ki se ga položi na osnovni zasip cevovoda (posteljica in osnovni nasip cevovoda je zajet v popisu gradbenih del)</t>
  </si>
  <si>
    <t>Dobava in montaža zasuna s spojnim in tesnilnim materialom, z vgradbeno garnituro prilagojeno višini terena, LŽ cestno kapo ø 125 mm ter AB podložno ploščo 40 x 40 x 10 cm</t>
  </si>
  <si>
    <t xml:space="preserve">Zasun - DN 80 PN 16, art. 400 z vgr. gar. in LŽ kapo </t>
  </si>
  <si>
    <t xml:space="preserve">Zasun - DN 100 PN 16, art. 400 z vgr. gar. in LŽ kapo </t>
  </si>
  <si>
    <t xml:space="preserve">Zasun - DN 125 PN 16, art. 400 z vgr. gar. in LŽ kapo </t>
  </si>
  <si>
    <t>Zasun Euro 20 tip 23 Z80</t>
  </si>
  <si>
    <t>Zasun Euro 20 tip 23 Z65</t>
  </si>
  <si>
    <t>Fazonski kosi, proizvod Hawle, sistem VRS, izdelani iz nodularne litine za nazivni tlak NP 10, klase K9, skupaj s potrebnimi tesnili, zaskočnimi obroči, vijačnim in ostalim montažnim materialom, znotraj in zunaj tovarniško zaščiten proti koroziji; matični vijaki morajo biti galvansko zaščiteni proti rjavenju:</t>
  </si>
  <si>
    <t>EU-DN150-VRS</t>
  </si>
  <si>
    <t>EU-DN125-VRS</t>
  </si>
  <si>
    <t>EU-DN100-VRS</t>
  </si>
  <si>
    <t>EU-DN80-VRS</t>
  </si>
  <si>
    <t>T – DN80/50</t>
  </si>
  <si>
    <t>T – DN80/80</t>
  </si>
  <si>
    <t>T – DN100/80</t>
  </si>
  <si>
    <t>T – DN100/100</t>
  </si>
  <si>
    <t>T – DN125/100</t>
  </si>
  <si>
    <t>T – DN125/80</t>
  </si>
  <si>
    <t>T – DN150/125</t>
  </si>
  <si>
    <t>KROGELNI VENTIL DN25</t>
  </si>
  <si>
    <t>KOTNI LOVILEC NESNAGE DN 80</t>
  </si>
  <si>
    <t>F – DN150Vi</t>
  </si>
  <si>
    <t>F – DN125Vi</t>
  </si>
  <si>
    <t>F – DN100Vi</t>
  </si>
  <si>
    <t>F – DN80Vi</t>
  </si>
  <si>
    <r>
      <t>MMK DN80/11,25</t>
    </r>
    <r>
      <rPr>
        <vertAlign val="superscript"/>
        <sz val="11"/>
        <rFont val="Calibri"/>
        <family val="2"/>
      </rPr>
      <t>o</t>
    </r>
    <r>
      <rPr>
        <sz val="11"/>
        <rFont val="Calibri"/>
        <family val="2"/>
      </rPr>
      <t>-VRS</t>
    </r>
  </si>
  <si>
    <r>
      <t>MMK DN125/11,25</t>
    </r>
    <r>
      <rPr>
        <vertAlign val="superscript"/>
        <sz val="11"/>
        <rFont val="Calibri"/>
        <family val="2"/>
      </rPr>
      <t>o</t>
    </r>
    <r>
      <rPr>
        <sz val="11"/>
        <rFont val="Calibri"/>
        <family val="2"/>
      </rPr>
      <t>-VRS</t>
    </r>
  </si>
  <si>
    <r>
      <t>MMK DN125/22,5</t>
    </r>
    <r>
      <rPr>
        <vertAlign val="superscript"/>
        <sz val="11"/>
        <rFont val="Calibri"/>
        <family val="2"/>
      </rPr>
      <t>o</t>
    </r>
    <r>
      <rPr>
        <sz val="11"/>
        <rFont val="Calibri"/>
        <family val="2"/>
      </rPr>
      <t>-VRS</t>
    </r>
  </si>
  <si>
    <t>50 034</t>
  </si>
  <si>
    <r>
      <t>MMK DN125/45</t>
    </r>
    <r>
      <rPr>
        <vertAlign val="superscript"/>
        <sz val="11"/>
        <rFont val="Calibri"/>
        <family val="2"/>
      </rPr>
      <t>o</t>
    </r>
    <r>
      <rPr>
        <sz val="11"/>
        <rFont val="Calibri"/>
        <family val="2"/>
      </rPr>
      <t>-VRS</t>
    </r>
  </si>
  <si>
    <t>50 035</t>
  </si>
  <si>
    <r>
      <t>MMK DN100/11,25</t>
    </r>
    <r>
      <rPr>
        <vertAlign val="superscript"/>
        <sz val="11"/>
        <rFont val="Calibri"/>
        <family val="2"/>
      </rPr>
      <t>o</t>
    </r>
    <r>
      <rPr>
        <sz val="11"/>
        <rFont val="Calibri"/>
        <family val="2"/>
      </rPr>
      <t>-VRS</t>
    </r>
  </si>
  <si>
    <t>50 036</t>
  </si>
  <si>
    <r>
      <t>MMK DN100/45</t>
    </r>
    <r>
      <rPr>
        <vertAlign val="superscript"/>
        <sz val="11"/>
        <rFont val="Calibri"/>
        <family val="2"/>
      </rPr>
      <t>o</t>
    </r>
    <r>
      <rPr>
        <sz val="11"/>
        <rFont val="Calibri"/>
        <family val="2"/>
      </rPr>
      <t>-VRS</t>
    </r>
  </si>
  <si>
    <t>50 037</t>
  </si>
  <si>
    <t>Vodomer DN50/20 kombiniran</t>
  </si>
  <si>
    <t>50 038</t>
  </si>
  <si>
    <t>MDK KOS DN 50 B&amp;R</t>
  </si>
  <si>
    <t>50 039</t>
  </si>
  <si>
    <t>MMB DN 125/80</t>
  </si>
  <si>
    <t>50 040</t>
  </si>
  <si>
    <t>MMB DN 80/80</t>
  </si>
  <si>
    <t>50 041</t>
  </si>
  <si>
    <t>FF-KOS DN 50, l= 25 cm</t>
  </si>
  <si>
    <t>50 042</t>
  </si>
  <si>
    <t>50 043</t>
  </si>
  <si>
    <t>FF-KOS DN 80, l= 15 cm</t>
  </si>
  <si>
    <t>50 044</t>
  </si>
  <si>
    <t>FF-KOS DN 80, l= 50 cm</t>
  </si>
  <si>
    <t>50 045</t>
  </si>
  <si>
    <r>
      <t>FFQ-KOS DN 80/45</t>
    </r>
    <r>
      <rPr>
        <vertAlign val="superscript"/>
        <sz val="11"/>
        <color indexed="8"/>
        <rFont val="Calibri"/>
        <family val="2"/>
      </rPr>
      <t>o</t>
    </r>
  </si>
  <si>
    <t>50 046</t>
  </si>
  <si>
    <t>S-KOS DN 100, l= 1,0 m</t>
  </si>
  <si>
    <t>50 047</t>
  </si>
  <si>
    <t>S-KOS DN 80, l= 1,0 m</t>
  </si>
  <si>
    <t>50 048</t>
  </si>
  <si>
    <t>FFR DN50/25</t>
  </si>
  <si>
    <t>50 049</t>
  </si>
  <si>
    <t>FFR DN80/50</t>
  </si>
  <si>
    <t>50 050</t>
  </si>
  <si>
    <t>FFR DN80/65</t>
  </si>
  <si>
    <t>50 051</t>
  </si>
  <si>
    <t>FFR DN100/80</t>
  </si>
  <si>
    <t>50 052</t>
  </si>
  <si>
    <t>FFR DN125/80</t>
  </si>
  <si>
    <t>50 053</t>
  </si>
  <si>
    <t>Spojnik FF DN65</t>
  </si>
  <si>
    <t>50 054</t>
  </si>
  <si>
    <t>ZSPL spojni element DN65</t>
  </si>
  <si>
    <t>50 055</t>
  </si>
  <si>
    <t>Povratna loputa DN50</t>
  </si>
  <si>
    <t>Nadzemni odlomni hidrant z glavnim zapornim ventilom in izpustom za samospraznitev vode, izdelan za nazivni tlak NP 10 in vgradno globino 1.25m, vključno s tesnilnim in vijačnim materialom, z vgradnjo, skupaj z Ltž ovalno kapo, ki se podbetonira, ter izmero pretoka na hidrantu.</t>
  </si>
  <si>
    <t>50 056</t>
  </si>
  <si>
    <t>DN80</t>
  </si>
  <si>
    <t>Odcepni kos skupaj z zasunom, izdelan po normi DIN 3230-5 PG-1iz materiala GJS-400 (GGG-40), za nazivni tlak NP 10, z vgradilno armaturo za vgradnjo v globino 1.25m, cestno kapo, tesnilnim ter vijačnim materialom; art.nr.437</t>
  </si>
  <si>
    <t>50 057</t>
  </si>
  <si>
    <t>MMB-E2 DN80/80</t>
  </si>
  <si>
    <t>50 058</t>
  </si>
  <si>
    <t>MMB-E2 DN125/80</t>
  </si>
  <si>
    <r>
      <t>Koleno 90</t>
    </r>
    <r>
      <rPr>
        <vertAlign val="superscript"/>
        <sz val="11"/>
        <color indexed="8"/>
        <rFont val="Calibri"/>
        <family val="2"/>
      </rPr>
      <t>o</t>
    </r>
    <r>
      <rPr>
        <sz val="11"/>
        <color indexed="8"/>
        <rFont val="Calibri"/>
        <family val="2"/>
      </rPr>
      <t xml:space="preserve"> in peto (za montažo podzemnih hidrantov), izdelan po DIN 2501, material GJS-400(GGG-40), za nazivni tlak NP 10, vključno s tesnilnim in vijačnim materialom, znotraj in zunaj tovarniško zaščiten proti koroziji; Hawle art.nr.549</t>
    </r>
  </si>
  <si>
    <t>50 059</t>
  </si>
  <si>
    <r>
      <t>EN-90</t>
    </r>
    <r>
      <rPr>
        <vertAlign val="superscript"/>
        <sz val="11"/>
        <rFont val="Calibri"/>
        <family val="2"/>
      </rPr>
      <t>o</t>
    </r>
    <r>
      <rPr>
        <sz val="11"/>
        <rFont val="Calibri"/>
        <family val="2"/>
      </rPr>
      <t xml:space="preserve"> DN 80/80</t>
    </r>
  </si>
  <si>
    <t>50 060</t>
  </si>
  <si>
    <r>
      <t xml:space="preserve">Označba zasunov: -tablica SIST 1005, vključno z namestitvijo,  -Al stebriček </t>
    </r>
    <r>
      <rPr>
        <sz val="11"/>
        <color indexed="8"/>
        <rFont val="Calibri"/>
        <family val="2"/>
      </rPr>
      <t>f50mm v betonskem temelju, vključno s postavitvijo; izkopom ter betoniranjem temelja DN30x80cm.</t>
    </r>
  </si>
  <si>
    <t>Dobava ter montaža cevi izdelane iz polietilena (PE) tip 3, za tlak NP10, izdelana v skladu z JUS G.C6.610, skupaj s tesnilnim materialom "hišni priključek".</t>
  </si>
  <si>
    <t>50 061</t>
  </si>
  <si>
    <t>PEd32</t>
  </si>
  <si>
    <t>50 062</t>
  </si>
  <si>
    <t>Objemka Hawle skupaj z ZAK priključkom za na cev NLDN 100 za nazivni tlak NP 10, z vgradilno armaturo za vgradnjo v globino 1.25m, cestno kapo, tesnilnim ter vijačnim materialom</t>
  </si>
  <si>
    <t>"hišni priključek"</t>
  </si>
  <si>
    <t>50 063</t>
  </si>
  <si>
    <t>Objemka Hawle skupaj z ZAK priključkom za na cev NLDN 125 za nazivni tlak NP 10, z vgradilno armaturo za vgradnjo v globino 1.25m, cestno kapo, tesnilnim ter vijačnim materialom</t>
  </si>
  <si>
    <t>50 064</t>
  </si>
  <si>
    <t>Pranje in dezinfekcija cevovoda (po posameznih odsekih) po standardu SIST pr EN 805, ki ga izvede pristojna zdravstvena služba, s 5% režijskega pribitka za pomoč pri izvedbi</t>
  </si>
  <si>
    <t>50 065</t>
  </si>
  <si>
    <t>Geodetski posnetek zgrajenega vodovoda, izdelanega po predpisih geodetske stroke in navodilih upravljalca vodovoda, vključno z izdelavo načrta izvedenih del v skladu z ZGO-1 in pravilnikom o podrobnejši vsebini projektne dokumentacije</t>
  </si>
  <si>
    <t>50 066</t>
  </si>
  <si>
    <t>Dezinfekcija cevovoda pitne vode</t>
  </si>
  <si>
    <t>50 067</t>
  </si>
  <si>
    <t>Preizkus vodotesnosti vodovodnih cevi po veljavnih standardih:</t>
  </si>
  <si>
    <t>VODOVOD – SKUPAJ</t>
  </si>
  <si>
    <t>60 001</t>
  </si>
  <si>
    <t>Izdelava varnostnega načrta v skladu z uredbo o zagotavljanju varnosti in zdravja pri delu na začasnih in premičnih gradbiščih (Ur.l.št.83/05)</t>
  </si>
  <si>
    <t>60 002</t>
  </si>
  <si>
    <t>Vpis komunalnih vodov v kataster GJI</t>
  </si>
  <si>
    <t>TUJE STORITVE - SKUPAJ</t>
  </si>
  <si>
    <t>E.</t>
  </si>
  <si>
    <t>ELEKTRO INSTALACIJE IN ELEKTRO OPREMA</t>
  </si>
  <si>
    <t>REKAPITULACIJA STROŠKOV</t>
  </si>
  <si>
    <t xml:space="preserve">1 EL.INŠTALACIJE ZA JAKI TOK  </t>
  </si>
  <si>
    <t xml:space="preserve">   1.1 SVETILKE</t>
  </si>
  <si>
    <t xml:space="preserve">   1.2 INSTALACIJSKI MATERIAL</t>
  </si>
  <si>
    <t xml:space="preserve">   1.3 STIKALNI BLOKI</t>
  </si>
  <si>
    <t xml:space="preserve">   1.4 EL. OGREVANJE ŽLEBOV IN ODTOKOV</t>
  </si>
  <si>
    <t xml:space="preserve">   1.5 UPS</t>
  </si>
  <si>
    <t xml:space="preserve">   1.6 KOMPENZACIJSKA NAPRAVA</t>
  </si>
  <si>
    <t xml:space="preserve">   1.7 STRELOVOD</t>
  </si>
  <si>
    <t>2. EL. INŠTALACIJE ZA TELEKOMUNIKACIJE</t>
  </si>
  <si>
    <t xml:space="preserve">    2.1 STRUKTURIRAN SISTEM TELEFONSKEGA IN PODATKOVNEGA OMREŽJA</t>
  </si>
  <si>
    <t xml:space="preserve">    2.2 JAVLJANJE POŽARA</t>
  </si>
  <si>
    <t xml:space="preserve">    2.3 ODVOD DIMA IN TOLPOTE</t>
  </si>
  <si>
    <t xml:space="preserve">    2.4 KONTROLA DOSTOPA</t>
  </si>
  <si>
    <t xml:space="preserve">    2.5 PROTIVLOMNA NAPELJAVA</t>
  </si>
  <si>
    <t xml:space="preserve">    2.6 VIDEONADZOR</t>
  </si>
  <si>
    <t xml:space="preserve">    2.7 VIDEODOMOFON</t>
  </si>
  <si>
    <t xml:space="preserve">    2.8 OZVOČENJE</t>
  </si>
  <si>
    <t xml:space="preserve">    2.9 URE</t>
  </si>
  <si>
    <t>v ceni ni zajet DDV</t>
  </si>
  <si>
    <t>gradbena in pomožna gradbena dela niso zajeta.</t>
  </si>
  <si>
    <t>(za vse postavke velja dobava in montaža)</t>
  </si>
  <si>
    <t>1. EL. INŠTALACIJE ZA JAKI TOK</t>
  </si>
  <si>
    <t>1.1 Svetilke</t>
  </si>
  <si>
    <t>ŠT.</t>
  </si>
  <si>
    <t>OPIS</t>
  </si>
  <si>
    <t>ENOTA</t>
  </si>
  <si>
    <t>KOL.</t>
  </si>
  <si>
    <t>CENA / ENOTO</t>
  </si>
  <si>
    <t>SKUPNA CENA</t>
  </si>
  <si>
    <r>
      <t>tip S1</t>
    </r>
    <r>
      <rPr>
        <sz val="11"/>
        <rFont val="Calibri"/>
        <family val="2"/>
      </rPr>
      <t>: Vgradna linijska svetilka; npr. INTRA GYON v naslednji sestavi (dolžina 7,2m)  ali enakovredno:</t>
    </r>
  </si>
  <si>
    <t>~ GYON LINE RC GL 2x54W EB (start)</t>
  </si>
  <si>
    <t>~ GYON LINE RC GL 2x49W EB (cont.)</t>
  </si>
  <si>
    <t>~ GYON LINE RC GL 2x54W EB  (end)</t>
  </si>
  <si>
    <t>~ SIJALKA HO 49W/840 G5  STARCOAT</t>
  </si>
  <si>
    <t xml:space="preserve">~ SIJALKA HE 54W/840 G5  STARCOAT </t>
  </si>
  <si>
    <r>
      <t>tip S2</t>
    </r>
    <r>
      <rPr>
        <sz val="11"/>
        <rFont val="Calibri"/>
        <family val="2"/>
      </rPr>
      <t>: Vgradna linijska svetilka;npr. INTRA GYON  ali enakovredno v naslednji sestavi:</t>
    </r>
  </si>
  <si>
    <t>~ GYON LINE RC GL 2x49W EB (start)</t>
  </si>
  <si>
    <t>~ GYON LINE RS GL 2x49W EB (cont.)</t>
  </si>
  <si>
    <t>~ GYON LINE RC GL 2x49W EB (end)</t>
  </si>
  <si>
    <r>
      <t>tip S3</t>
    </r>
    <r>
      <rPr>
        <sz val="11"/>
        <rFont val="Calibri"/>
        <family val="2"/>
      </rPr>
      <t>: Vgradna linijska svetilka; npr. INTRA GYON  ali enakovrednov naslednji sestavi:</t>
    </r>
  </si>
  <si>
    <t>~ GYON R 1602mm 1x80W</t>
  </si>
  <si>
    <t>~ GYON Napajalni element 50mm A</t>
  </si>
  <si>
    <t>~ FLEX Modul GL 80-00 1x80W  T16 G5  EB</t>
  </si>
  <si>
    <t>~ FLEX Polnilo</t>
  </si>
  <si>
    <t>~ GYON Profil R</t>
  </si>
  <si>
    <t>~ GYON Končnik R</t>
  </si>
  <si>
    <r>
      <t>tip S4</t>
    </r>
    <r>
      <rPr>
        <sz val="11"/>
        <rFont val="Calibri"/>
        <family val="2"/>
      </rPr>
      <t>: Vgradna linijska svetilka; npr. INTRA GYON  ali enakovrednov naslednji sestavi (dolžina 27m):</t>
    </r>
  </si>
  <si>
    <t xml:space="preserve">~ SIJALKA HE 49W/840 G5  STARCOAT </t>
  </si>
  <si>
    <r>
      <t>tip S5</t>
    </r>
    <r>
      <rPr>
        <sz val="11"/>
        <rFont val="Calibri"/>
        <family val="2"/>
      </rPr>
      <t>: Vgradna linijska svetilka; npr. INTRA GYON  ali enakovredno v naslednji sestavi (dolžina 6,7m):</t>
    </r>
  </si>
  <si>
    <t>~ GYON LINE RS GL 2x54W EB (cont.)</t>
  </si>
  <si>
    <t>~ GYON LINE RC GL 2x54W EB (end)</t>
  </si>
  <si>
    <r>
      <t>tip S6</t>
    </r>
    <r>
      <rPr>
        <sz val="11"/>
        <rFont val="Calibri"/>
        <family val="2"/>
      </rPr>
      <t>: Vgradna linijska svetilka; npr. INTRA GYON  ali enakovrednov naslednji sestavi (dolžina 15,4m):</t>
    </r>
  </si>
  <si>
    <t>Vgradna fluorescenčna svetilka (600x600mm), ohišje iz belo obarvane jeklene pločevine, z elektronsko predstikalno napravo, komplet s sijalkami T16, kot tip INTRA; Demi DP 4x14W EB (pisarne, sejne sobe)</t>
  </si>
  <si>
    <t>Vgradni okrogli downlighter za kompaktne fluorescenčne žarnice, polikarbonatno ohišje, liti aluminijasti obroč v beli barvi, reflektor iz 99,9% HVmetaliziranega aluminija, z elektronsko predstikalno napravo, komplet s sijalkami, kot tip INTRA NITOR KIT RV-OL 2x18W EB G24q z distančnim steklom RGL-DHT (hodniki, sanitarije)  ali enakovredno</t>
  </si>
  <si>
    <t>Vgradni okrogli downlighter za kompaktne fluorescenčne žarnice, polikarbonatno ohišje, liti aluminijasti obroč v beli barvi, reflektor iz 99,9% HVmetaliziranega aluminija, z elektronsko predstikalno napravo in varnostnim modulom 1h, komplet s sijalkami, kot tip INTRA NITOR KIT RV-OL 2x18W EB-EM G24q z distančnim steklom RGL-DHT (hodniki, sanitarije)  ali enakovredno</t>
  </si>
  <si>
    <t>Nadometni okrogli downlighter za kompaktne fluorescenčne žarnice, polikarbonatno ohišje, liti aluminijasti obroč v beli barvi, reflektor iz 99,9% HVmetaliziranega aluminija, z elektronsko predstikalno napravo, komplet s sijalkami, kot tip INTRA; NTRA NITOR C-PH 2x26W TC-D G24d-2 (hodnik)  ali enakovredno</t>
  </si>
  <si>
    <t>Nadometni okrogli downlighter za kompaktne fluorescenčne žarnice, polikarbonatno ohišje, liti aluminijasti obroč v beli barvi, reflektor iz 99,9% HVmetaliziranega aluminija, z elektronsko predstikalno napravo, komplet s sijalkami, kot tip INTRA; NTRA NITOR C-PH 2x26W TC-D G24d-2 komplet z zaščitnim steklom za zunanjo montažo (nadstrešek)  ali enakovredno</t>
  </si>
  <si>
    <t>Nadometni okrogli downlighter za kompaktne fluorescenčne žarnice, polikarbonatno ohišje, liti aluminijasti obroč v beli barvi, reflektor iz 99,9% HVmetaliziranega aluminija, z elektronsko predstikalno napravo in varnostnim modulom, komplet s sijalkami, kot tip INTRA; NTRA NITOR C-PH 2x26W TC-D G24d-2 EB-EM (hodnik)</t>
  </si>
  <si>
    <t>Vgradna svetilka, zunanja kot tip INTRA NARRO RV-OL 2x26/32W EB TC-DE G24q-3 z zaščitnim steklom NARRO PC diffuser IP44  (zunanji vhod)  ali enakovredno</t>
  </si>
  <si>
    <t>Talna svetilka tip SIMES S.5430; 3 ACCENT LED 6650K 230V 3,6W 240V</t>
  </si>
  <si>
    <t>Nadgradna svetilka kot tip INTRA Minus C S2 1x28W T16, HE28/840 G5 komplet s sijalko (nad umivalniki – sanitarije)  ali enakovredno</t>
  </si>
  <si>
    <t>Nadgradna svetilka, v zaščiti IP44, kot tip PRISMA Tondo Plus, komplet s kompaktno fluorescenčno žarnico 1x26W, E27 (severni vhod dvorana)</t>
  </si>
  <si>
    <t>Nadgradna fluorescenčna svetilka, ohišje iz polikarbonata svetlo sive barve, zaščitna kapa iz UV stabiliziranega polikarbonata, z vgrajeno elektronsko predstikalno napravo komplet s sijalkami, kot tip INTRA BASIC 5700 2x58W (pomožni prostori)</t>
  </si>
  <si>
    <t>Nadgradna fluorescenčna svetilka, ohišje iz polikarbonata svetlo sive barve, zaščitna kapa iz UV stabiliziranega polikarbonata, z vgrajeno elektronsko predstikalno napravo komplet s sijalkami, kot tip INTRA BASIC 5700 2x18W (tuš kabina)</t>
  </si>
  <si>
    <t>Nadgradna svetilka, v zaščiti IP44, kot tip PRISMA OVALE 200, komplet s kompaktno fluorescenčno žarnico 1x23W, E27 (jašek dvigala, streha)  ali enakovredno</t>
  </si>
  <si>
    <t xml:space="preserve">Zunanja vgradna svetilka kot Simes tip; MINIEOS SQUARE LED; 1 ACCENT LED 230V 1,2W  ali enakovredno   </t>
  </si>
  <si>
    <t>Reflektor črne barve z metalhalogeno žarnico, ohišje iz brizganega aluminija s simetrično parabolo z zaščitnim steklom in ustrezno mehansko zaščito pred udarci z žogo Basic 7400 (INTRA); 400W  (telovadnica)</t>
  </si>
  <si>
    <t>ZUNANJA RAZSVETLJAVA</t>
  </si>
  <si>
    <t>Svetlobni stebriček višine cca 0,8m iz Al cevi in zaščitnim opalnim steklom s sijalko TC-DEL 18W, veznim in pritrdilnim materialom npr.  SITECO  CL Bollard 60 (IP65)  ali enakovredno</t>
  </si>
  <si>
    <t>Zunanja svetilka za montažo na drog (kandelaber) komplet s drogom svetle dolžine 6-7m, ustreznim temeljem in sijalko; kot tip Siteco DL 500 MIDI; 70W</t>
  </si>
  <si>
    <t>SVETILKE VARNOSTNE RAZSVETLJAVE:</t>
  </si>
  <si>
    <t>Svetlobna ploša varnostne razsv. , z vgrajeno fluorescenčno sijalko 1x8W, z lastnim akumulatorjem za enourno delovanje, v trajnem spoju, kot tip VSP 118 LTC-Elektrokovina elektronika (izhodi)</t>
  </si>
  <si>
    <t>Svetilka varnostne razsvetljave - reflektor, z vgrajeno fluorescenčno sijalko 2x10W, z lastnim akumulatorjem za enourno delovanje, v pripravnem spoju, z ustrezno mehansko zaščito proti udarcem z žogo Beghelli LungaLuce - reflektor 2x10W (telovadnica)</t>
  </si>
  <si>
    <t>Svetilka varnostne razsvetljave - enostranska (stenska), z vgrajeno fluorescenčno sijalko 1x8W, z lastnim akumulatorjem za enourno delovanje, v pripravnem spoju, opremljena z ustreznim piktogramom, kot tip FSN 18 LPC (izhodi)</t>
  </si>
  <si>
    <t>Drobni material</t>
  </si>
  <si>
    <t>Meritve osvetljenosti razsvetljave</t>
  </si>
  <si>
    <t>Meritve osvetljenosti varnostne razsvetljave izdaja certifikata, …</t>
  </si>
  <si>
    <t>1.2 Instalacijski material</t>
  </si>
  <si>
    <t>1</t>
  </si>
  <si>
    <t>Podometno stikalo, 250V, 16A, komplet z ustrezno dozo, montažnim in končnim okvirjem za montažo do štirih stikal skupaj. Barva okrasnega okvirja po izbiri investitorja. Proizvajalec: kot Legrand Biticino ali enakovredno</t>
  </si>
  <si>
    <t>navadno</t>
  </si>
  <si>
    <t>križno</t>
  </si>
  <si>
    <t>izmenično</t>
  </si>
  <si>
    <t>stikalo 1-0-2</t>
  </si>
  <si>
    <t>tipkalo</t>
  </si>
  <si>
    <t>Izmenično stikalo za nadometno montažo (jašek dvigala)</t>
  </si>
  <si>
    <t>3</t>
  </si>
  <si>
    <t>Potezno stikalo s brnačem in razrešitveno kombinacijo</t>
  </si>
  <si>
    <t>4</t>
  </si>
  <si>
    <t>Stikalo za izklop napetosti - ročni javljalnik požara</t>
  </si>
  <si>
    <t>5</t>
  </si>
  <si>
    <t>Infrardeci senzor npr. STEINEL IS 360 (do 1000W), 10sek - 15min, 2 - 2000lx, 230V, 50Hz</t>
  </si>
  <si>
    <t>Enofazna podometna vticnica, 16A, 230V z zaščito proti dotiku</t>
  </si>
  <si>
    <t>Enofazna podometna vticnica, 16A, 230V s pokrovom</t>
  </si>
  <si>
    <t>Enofazna nadometna vticnica, 16A, 230V</t>
  </si>
  <si>
    <t xml:space="preserve">Omarica INOX s pokrovom z vgrajenimi vtičnicami 1x400V, 16A; 2x230V, 16A; komplet z varovalkami in vratci s ključavnico (izgled omarice mora potrditi arhitekt) </t>
  </si>
  <si>
    <t>9</t>
  </si>
  <si>
    <t>Vtičnica z vodoravnimi kontakti, za vgradnjo v parapetni kanal oz. talno dozo,  komplet z odgovarjajočo dozo veznim in pritrdilnim materialom</t>
  </si>
  <si>
    <t xml:space="preserve">250V, 16A, 1P+N+PE </t>
  </si>
  <si>
    <t>Enofazni stalni priključek, podometne izvedbe, komplet z razvodnico,                 16A, 230V, 50Hz</t>
  </si>
  <si>
    <t>12</t>
  </si>
  <si>
    <t>Trifazni stalni priključek, podometne izvedbe, komplet z razvodnico, 16A, 400V, 50Hz</t>
  </si>
  <si>
    <t>Dvoprekatni parapetni kanal 55/150, pločevinaste izvedbe, komplet z pokrovi, pregradami, koleni, spojkami in pomožnim spojnim materialom, tip Elba  ali enakovredno</t>
  </si>
  <si>
    <t>m</t>
  </si>
  <si>
    <t>Talna doza z opremo za montažo v estrih in povezavo z instalacijskimi cevmi, komplet s pritrdilnim materialom
Proizvajalec: npr. Elba, tip: ETD-6M  ali enakovredno</t>
  </si>
  <si>
    <t>Podometna doza za izenačevanje potencialov, komplet s Cu zbiralko in pritrdilnim materialom</t>
  </si>
  <si>
    <t>GIP- glavna izenačitev potenciala, 1 x zbiralka Cu 30 x 5 mm, dolžine 500mm, skupaj z vijaki 16xM8,   3xM12, izolatorji s plastično omarico in prozornim pokrovom ter pritrdilnim materialom</t>
  </si>
  <si>
    <t>Kabelske glave samokrčne - 1kV
RAYCHEM</t>
  </si>
  <si>
    <t>4x150 mm2</t>
  </si>
  <si>
    <t>Kabel s  Cu  vodniki - 1kV položen pretežno na kabelske police delno podometno v cevi</t>
  </si>
  <si>
    <r>
      <t xml:space="preserve"> - NYY-J 4x150 mm</t>
    </r>
    <r>
      <rPr>
        <vertAlign val="superscript"/>
        <sz val="11"/>
        <rFont val="Calibri"/>
        <family val="2"/>
      </rPr>
      <t>2</t>
    </r>
  </si>
  <si>
    <r>
      <t xml:space="preserve"> - FG7R 4x95 mm</t>
    </r>
    <r>
      <rPr>
        <vertAlign val="superscript"/>
        <sz val="11"/>
        <rFont val="Calibri"/>
        <family val="2"/>
      </rPr>
      <t>2</t>
    </r>
  </si>
  <si>
    <r>
      <t xml:space="preserve"> - FG7R 4x50 mm</t>
    </r>
    <r>
      <rPr>
        <vertAlign val="superscript"/>
        <sz val="11"/>
        <rFont val="Calibri"/>
        <family val="2"/>
      </rPr>
      <t>2</t>
    </r>
  </si>
  <si>
    <r>
      <t xml:space="preserve"> - FG7R 5x16 mm</t>
    </r>
    <r>
      <rPr>
        <vertAlign val="superscript"/>
        <sz val="11"/>
        <rFont val="Calibri"/>
        <family val="2"/>
      </rPr>
      <t>2</t>
    </r>
  </si>
  <si>
    <r>
      <t xml:space="preserve"> - FG7R 5x10 mm</t>
    </r>
    <r>
      <rPr>
        <vertAlign val="superscript"/>
        <sz val="11"/>
        <rFont val="Calibri"/>
        <family val="2"/>
      </rPr>
      <t>2</t>
    </r>
  </si>
  <si>
    <r>
      <t xml:space="preserve"> - FG7R 5x6 mm</t>
    </r>
    <r>
      <rPr>
        <vertAlign val="superscript"/>
        <sz val="11"/>
        <rFont val="Calibri"/>
        <family val="2"/>
      </rPr>
      <t>2</t>
    </r>
  </si>
  <si>
    <r>
      <t xml:space="preserve"> - FG7R 3x6 mm</t>
    </r>
    <r>
      <rPr>
        <vertAlign val="superscript"/>
        <sz val="11"/>
        <rFont val="Calibri"/>
        <family val="2"/>
      </rPr>
      <t>2</t>
    </r>
  </si>
  <si>
    <t>Kabel s Cu vodniki - 0,5 kV položen pretežno  v cevi delno na kabelskih policah</t>
  </si>
  <si>
    <r>
      <t xml:space="preserve"> - PP00-Y 5x6 mm</t>
    </r>
    <r>
      <rPr>
        <vertAlign val="superscript"/>
        <sz val="11"/>
        <rFont val="Calibri"/>
        <family val="2"/>
      </rPr>
      <t>2</t>
    </r>
  </si>
  <si>
    <r>
      <t xml:space="preserve"> - PP-Y 3x4 mm</t>
    </r>
    <r>
      <rPr>
        <vertAlign val="superscript"/>
        <sz val="11"/>
        <rFont val="Calibri"/>
        <family val="2"/>
      </rPr>
      <t>2</t>
    </r>
  </si>
  <si>
    <r>
      <t xml:space="preserve"> - PP-Y 5x2,5 mm</t>
    </r>
    <r>
      <rPr>
        <vertAlign val="superscript"/>
        <sz val="11"/>
        <rFont val="Calibri"/>
        <family val="2"/>
      </rPr>
      <t>2</t>
    </r>
  </si>
  <si>
    <r>
      <t xml:space="preserve"> - PP-Y 3x2,5 mm</t>
    </r>
    <r>
      <rPr>
        <vertAlign val="superscript"/>
        <sz val="11"/>
        <rFont val="Calibri"/>
        <family val="2"/>
      </rPr>
      <t>2</t>
    </r>
  </si>
  <si>
    <r>
      <t xml:space="preserve"> - PP-Y 7x1,5 mm</t>
    </r>
    <r>
      <rPr>
        <vertAlign val="superscript"/>
        <sz val="11"/>
        <rFont val="Calibri"/>
        <family val="2"/>
      </rPr>
      <t>2</t>
    </r>
  </si>
  <si>
    <r>
      <t xml:space="preserve"> - PP-Y 5x1,5 mm</t>
    </r>
    <r>
      <rPr>
        <vertAlign val="superscript"/>
        <sz val="11"/>
        <rFont val="Calibri"/>
        <family val="2"/>
      </rPr>
      <t>2</t>
    </r>
  </si>
  <si>
    <r>
      <t xml:space="preserve"> - PP-Y 4x1,5 mm</t>
    </r>
    <r>
      <rPr>
        <vertAlign val="superscript"/>
        <sz val="11"/>
        <rFont val="Calibri"/>
        <family val="2"/>
      </rPr>
      <t>2</t>
    </r>
  </si>
  <si>
    <r>
      <t xml:space="preserve"> - PP-Y 3x1,5 mm</t>
    </r>
    <r>
      <rPr>
        <vertAlign val="superscript"/>
        <sz val="11"/>
        <rFont val="Calibri"/>
        <family val="2"/>
      </rPr>
      <t>2</t>
    </r>
  </si>
  <si>
    <r>
      <t xml:space="preserve"> - PP 2x1,5 mm</t>
    </r>
    <r>
      <rPr>
        <vertAlign val="superscript"/>
        <sz val="11"/>
        <rFont val="Calibri"/>
        <family val="2"/>
      </rPr>
      <t>2</t>
    </r>
  </si>
  <si>
    <r>
      <t xml:space="preserve"> - PP 7x1 mm</t>
    </r>
    <r>
      <rPr>
        <vertAlign val="superscript"/>
        <sz val="11"/>
        <rFont val="Calibri"/>
        <family val="2"/>
      </rPr>
      <t>2</t>
    </r>
  </si>
  <si>
    <r>
      <t xml:space="preserve"> - PP 2x1 mm</t>
    </r>
    <r>
      <rPr>
        <vertAlign val="superscript"/>
        <sz val="11"/>
        <rFont val="Calibri"/>
        <family val="2"/>
      </rPr>
      <t>2</t>
    </r>
  </si>
  <si>
    <t>Kabel s Cu vodniki - 0,3kV in PVC izolacijo in oklopom, položen pretežno na kabelske police, delno v cevi.</t>
  </si>
  <si>
    <t>LiY-CY 5 x 1,5</t>
  </si>
  <si>
    <t>LiY-CY 3 x 0,75</t>
  </si>
  <si>
    <t>LiY-CY 4 x 1,5</t>
  </si>
  <si>
    <t>LiY-CY 12 x 1,0</t>
  </si>
  <si>
    <t>Vodnik P-Y za izenačevanje potencialov in povezavo kovinskih mas, položen prosto ali uvlečen v predhodno položene instalacijske cevi</t>
  </si>
  <si>
    <r>
      <t xml:space="preserve"> - P/F-Y 50 mm</t>
    </r>
    <r>
      <rPr>
        <vertAlign val="superscript"/>
        <sz val="11"/>
        <rFont val="Calibri"/>
        <family val="2"/>
      </rPr>
      <t>2</t>
    </r>
  </si>
  <si>
    <r>
      <t xml:space="preserve"> - P/F-Y 25 mm</t>
    </r>
    <r>
      <rPr>
        <vertAlign val="superscript"/>
        <sz val="11"/>
        <rFont val="Calibri"/>
        <family val="2"/>
      </rPr>
      <t>2</t>
    </r>
  </si>
  <si>
    <r>
      <t xml:space="preserve"> - P/F-Y 16 mm</t>
    </r>
    <r>
      <rPr>
        <vertAlign val="superscript"/>
        <sz val="11"/>
        <rFont val="Calibri"/>
        <family val="2"/>
      </rPr>
      <t>2</t>
    </r>
  </si>
  <si>
    <r>
      <t xml:space="preserve"> - P/F-Y 6 mm</t>
    </r>
    <r>
      <rPr>
        <vertAlign val="superscript"/>
        <sz val="11"/>
        <rFont val="Calibri"/>
        <family val="2"/>
      </rPr>
      <t>2</t>
    </r>
  </si>
  <si>
    <r>
      <t xml:space="preserve"> - P/F-Y 4 mm</t>
    </r>
    <r>
      <rPr>
        <vertAlign val="superscript"/>
        <sz val="11"/>
        <rFont val="Calibri"/>
        <family val="2"/>
      </rPr>
      <t>2</t>
    </r>
  </si>
  <si>
    <t>Elektroinstalacijska cev, rebrasta, gibljiva, položena  podometno ali v opaž</t>
  </si>
  <si>
    <t xml:space="preserve"> - i. c. fi 48 mm</t>
  </si>
  <si>
    <t xml:space="preserve"> - i. c. fi 36 mm</t>
  </si>
  <si>
    <t xml:space="preserve"> - i. c. fi 23 mm</t>
  </si>
  <si>
    <t xml:space="preserve"> - i. c. fi 16 mm</t>
  </si>
  <si>
    <t>Elektroinstalacijska cev, samougasljiva, ravna</t>
  </si>
  <si>
    <t xml:space="preserve"> - PN fi 23 mm</t>
  </si>
  <si>
    <t xml:space="preserve"> - PN fi 16 mm</t>
  </si>
  <si>
    <t>Gibljiva zašcitna plasticna cev ojačena z opletno trdno plasticno žico raznih dimenzij</t>
  </si>
  <si>
    <t>Alkaten cev, fi 50 mm</t>
  </si>
  <si>
    <t>Alkaten cev, fi 110 mm</t>
  </si>
  <si>
    <t>PVC kabelski kanal za nadometni inštalacijski razvod</t>
  </si>
  <si>
    <t xml:space="preserve"> - kanal PVC NIK 0 - 30x30</t>
  </si>
  <si>
    <t xml:space="preserve"> - kanal PVC NIK 0 - 40x17</t>
  </si>
  <si>
    <t>Kabelska polica iz perforirane pocinkane pločevine, komplet z obešalnim in pritrdilnim  priborom ter tipskimi fazonskimi kosi in pokrovi
Proizvajalec: Stago ali enakovredno
sledeče širine :</t>
  </si>
  <si>
    <t>50 mm</t>
  </si>
  <si>
    <t>100 mm</t>
  </si>
  <si>
    <t>200 mm</t>
  </si>
  <si>
    <t>300 mm</t>
  </si>
  <si>
    <t>400 mm</t>
  </si>
  <si>
    <t>Inox Rf trak (Rf 30x3mm) za ozemljitev el. razdelinikov in  povezavo večjih  kovinskih mas, konstrukcij, ograj, položen nadometno v strojnicah</t>
  </si>
  <si>
    <t>Povezava kovinskih mas z vodnikom za izenačevanje potencialov, komplet z ustreznimi objemkami in pritrdilnim materialom</t>
  </si>
  <si>
    <t>Priključek kabla s tremi ali štirimi vodniki na naprave, ki so zajete v popisih v drugih načrtih (bojlerji, ventilatorji, požarne lopute,…).</t>
  </si>
  <si>
    <t>1.5in 2.5 mm2</t>
  </si>
  <si>
    <t>Priključek kabla z 7 do 14 vodniki na stikalni blok, priključno omarico naprave in termostat za ogrevanje in prezračevanje</t>
  </si>
  <si>
    <t>0.75 do 1.5 mm2</t>
  </si>
  <si>
    <t xml:space="preserve">Priključek kompaktnih naprav, ki imajo prigrajeno svojo elektro omaro in so zajete v popisu strojnih instalacij </t>
  </si>
  <si>
    <t>hlad. kompresor moči do 85 kW</t>
  </si>
  <si>
    <t>konvektorji moči do 0,2 kW</t>
  </si>
  <si>
    <t>klimat moči do 15kW</t>
  </si>
  <si>
    <t>dvigalo moči do 10kW</t>
  </si>
  <si>
    <t>ventilatorji moči do 1kW</t>
  </si>
  <si>
    <t>Dobava in montaža relejske enote TR2 za pogon senčil komplet z ustrezno dozo (Sanders d.o.o.)</t>
  </si>
  <si>
    <t>Dobava in montaža vremenske postaje in avtomatike vključno s pretvornikom FERRALUX RWA-II za krmiljenje senčil (Sanders d.o.o.)</t>
  </si>
  <si>
    <t>Dobava in montaža vremenske postaje in avtomatike za krmiljenje el. pogonov svetlobnikov (Sanders d.o.o.)</t>
  </si>
  <si>
    <t>Zatesnitev prehodov kablov med požarnimi  sektorji  z ognjeodporno  maso oz. vrečkami</t>
  </si>
  <si>
    <t xml:space="preserve">Zarisovanje, funkcionalni preizkus, instalacijske meritve in spuščanje v pogon </t>
  </si>
  <si>
    <t>Drobni montažni material, transport in manipulacijski stroški</t>
  </si>
  <si>
    <t>Razna nepredvidena dela</t>
  </si>
  <si>
    <t xml:space="preserve">SKUPAJ                         </t>
  </si>
  <si>
    <t>1.3 Stikalni bloki</t>
  </si>
  <si>
    <r>
      <t xml:space="preserve">Glavna razdelilna omara </t>
    </r>
    <r>
      <rPr>
        <b/>
        <sz val="11"/>
        <rFont val="Calibri"/>
        <family val="2"/>
      </rPr>
      <t>SB-G</t>
    </r>
    <r>
      <rPr>
        <sz val="11"/>
        <rFont val="Calibri"/>
        <family val="2"/>
      </rPr>
      <t xml:space="preserve"> (pritličje); prostostoječa izvedba dim. (1000x2100x400mm) izdelane iz 2x dekapirane pločevine, pobarvane (bela), z montažnimi ploščami, znapisi, dvokrilnimi vrati, ključavnico in vgrajeno opremo:</t>
    </r>
  </si>
  <si>
    <t>-tripolno močnostno stikalo za nazivni termični tok</t>
  </si>
  <si>
    <t>250 A s izklopno tuljavo</t>
  </si>
  <si>
    <t xml:space="preserve">~ stikalna letev, SL 00/...A; komplet z var. vložki </t>
  </si>
  <si>
    <t>~ tokovni merilni transformator 200/5A</t>
  </si>
  <si>
    <t xml:space="preserve">kos </t>
  </si>
  <si>
    <t>~ impulzni rele 10A</t>
  </si>
  <si>
    <t>~ Instalacijski kontaktor, 1p, 230V, AC, 10A</t>
  </si>
  <si>
    <t>~ Instalacijski kontaktor, 3p, 230V, AC, 16A</t>
  </si>
  <si>
    <t>~ stikalo 1-0-2, 1p, 10A</t>
  </si>
  <si>
    <t xml:space="preserve">~ tripolni instalacijski odklopnik do 25 A </t>
  </si>
  <si>
    <t>~ enopolni instalacijski odklopnik do 25A</t>
  </si>
  <si>
    <t xml:space="preserve">~ KZS do 25 A; 30mA </t>
  </si>
  <si>
    <t>~ fotorele s fotosondo</t>
  </si>
  <si>
    <t>~ časovno stikalo Digi - timer</t>
  </si>
  <si>
    <t>~ vgradnja napajlnika za domofon</t>
  </si>
  <si>
    <t>~ prenapetostni odvodnik Protec B2</t>
  </si>
  <si>
    <t xml:space="preserve">~ vrstne sponke,zbiralnice, drobni in vezni material </t>
  </si>
  <si>
    <r>
      <t xml:space="preserve">Stikalni blok </t>
    </r>
    <r>
      <rPr>
        <b/>
        <sz val="11"/>
        <rFont val="Calibri"/>
        <family val="2"/>
      </rPr>
      <t xml:space="preserve">SB-N, </t>
    </r>
    <r>
      <rPr>
        <sz val="11"/>
        <rFont val="Calibri"/>
        <family val="2"/>
      </rPr>
      <t>(1.nadstropje) je predviden kot prostostoječa omara, dimenzij 1000x2100x400 mm, izdelane iz 2x dekapirane plocevine, pobarvane z osnovno in koncno barvo in vgrajeno sledeco opremo:</t>
    </r>
  </si>
  <si>
    <t>~ glavno odklopilno stikalo N2-200A</t>
  </si>
  <si>
    <t>~ glavno odklopilno stikalo 25A; 1p</t>
  </si>
  <si>
    <t>~ preklopno stikalo 1-0-2; 25A; 1p</t>
  </si>
  <si>
    <t xml:space="preserve">~ varovalčni ločilnik Tytan II; komplet z var. vložki </t>
  </si>
  <si>
    <t>~ prenapetostni odvodnik PROTEC C, 15 kA</t>
  </si>
  <si>
    <t xml:space="preserve">~ vrstne sponke, uvodnice, drobni in vezni material </t>
  </si>
  <si>
    <r>
      <t xml:space="preserve">Stikalni blok </t>
    </r>
    <r>
      <rPr>
        <b/>
        <sz val="11"/>
        <rFont val="Calibri"/>
        <family val="2"/>
      </rPr>
      <t>SB-KOT</t>
    </r>
    <r>
      <rPr>
        <sz val="11"/>
        <rFont val="Calibri"/>
        <family val="2"/>
      </rPr>
      <t xml:space="preserve"> (kotlovnica) je predviden kot  nadometna omara, dimenzij 800x1200x250 mm, izdelane iz 2x dekapirane plocevine, pobarvane z osnovno in koncno barvo in vgrajeno sledečo opremo:</t>
    </r>
  </si>
  <si>
    <t xml:space="preserve"> - odklopilno stikalo 40A </t>
  </si>
  <si>
    <t>~ motorsko zaščitno stikalo do MP4,0/3P do 10A</t>
  </si>
  <si>
    <t xml:space="preserve"> - kontaktor KN16-10, 230V, 50 Hz</t>
  </si>
  <si>
    <t xml:space="preserve"> - kontaktor KN9-10, 230V, 50 Hz</t>
  </si>
  <si>
    <t xml:space="preserve"> - stikalo 4G10-90-U</t>
  </si>
  <si>
    <t xml:space="preserve"> - stikalo 4G10-51-U</t>
  </si>
  <si>
    <t xml:space="preserve"> - tipkalo T-Č-1</t>
  </si>
  <si>
    <t xml:space="preserve"> - signalna svetilka s transf.230V, 50Hz</t>
  </si>
  <si>
    <t xml:space="preserve"> - transformator 230/24V, 300VA</t>
  </si>
  <si>
    <t xml:space="preserve"> - prenapetostni odvodnik Protec C</t>
  </si>
  <si>
    <t xml:space="preserve"> - drobni, vezni in pritrdilni material</t>
  </si>
  <si>
    <r>
      <t xml:space="preserve">Stikalni blok </t>
    </r>
    <r>
      <rPr>
        <b/>
        <sz val="11"/>
        <rFont val="Calibri"/>
        <family val="2"/>
      </rPr>
      <t>SB-L</t>
    </r>
    <r>
      <rPr>
        <sz val="11"/>
        <rFont val="Calibri"/>
        <family val="2"/>
      </rPr>
      <t xml:space="preserve"> (LOKAL) je predviden kot  nadometna omara, dimenzij 600x800x20 mm, izdelane iz 2x dekapirane plocevine, pobarvane z osnovno in koncno barvo in vgrajeno sledečo opremo:</t>
    </r>
  </si>
  <si>
    <r>
      <t xml:space="preserve">Prižigalni tablo </t>
    </r>
    <r>
      <rPr>
        <b/>
        <sz val="11"/>
        <rFont val="Calibri"/>
        <family val="2"/>
      </rPr>
      <t xml:space="preserve">PT (telovadnica)
</t>
    </r>
    <r>
      <rPr>
        <sz val="11"/>
        <rFont val="Calibri"/>
        <family val="2"/>
      </rPr>
      <t>je tipske podometne izvedbe, komplet z dozo in okrasnim okvirjem po izbiri arhitekta.
Proizvajalec: VIMAR ali podobno
V stikalni tablo je vgrajena oprema:</t>
    </r>
  </si>
  <si>
    <t>-tipkalo 10A</t>
  </si>
  <si>
    <t>-stikalo 1-0-2;  10A</t>
  </si>
  <si>
    <t xml:space="preserve">-povezava in montaža na inštalacijo             </t>
  </si>
  <si>
    <t>-vezni in drobni material</t>
  </si>
  <si>
    <t>%</t>
  </si>
  <si>
    <t>Skupaj</t>
  </si>
  <si>
    <t xml:space="preserve"> 1.4 Elektroinstalacije ogrevanja</t>
  </si>
  <si>
    <t>dobava in montaža</t>
  </si>
  <si>
    <t xml:space="preserve"> 1.4.1 ELEKTROINSTALACIJE - OGREVANJE ŽLEBOV IN ODTOKOV</t>
  </si>
  <si>
    <t xml:space="preserve">Dobava in montaža grelne instalacije za gretje žlebov in odtokov - proizvajalec EGRO ali podobno v naslednji sestavi:                                                                                                                                                                                            </t>
  </si>
  <si>
    <t>Grelni kabli proti zmrzali za montažo v žlebove, žlote in odtočne cevi meteorne vode. Predvideno je ogrevanje cca 30-50W/m, za kar so predvideni kabli z grelno močjo cca 15-25W/m. Podana je  dolžina sledečih žlebov in odtokov:</t>
  </si>
  <si>
    <t>žlebovi in odtoki</t>
  </si>
  <si>
    <t>žlote 200mm</t>
  </si>
  <si>
    <t>žlote 300mm</t>
  </si>
  <si>
    <t>žlote 400mm</t>
  </si>
  <si>
    <r>
      <t xml:space="preserve">StikalnI blok </t>
    </r>
    <r>
      <rPr>
        <b/>
        <sz val="11"/>
        <rFont val="Calibri"/>
        <family val="2"/>
      </rPr>
      <t xml:space="preserve">SBM- OGŽ (ogrevanje žlebov) </t>
    </r>
    <r>
      <rPr>
        <sz val="11"/>
        <rFont val="Calibri"/>
        <family val="2"/>
      </rPr>
      <t>nadometne izvedbe dimenzij  šxvxg 800x1200x250mm z vgrajeno sledečo opremo</t>
    </r>
    <r>
      <rPr>
        <b/>
        <sz val="11"/>
        <rFont val="Calibri"/>
        <family val="2"/>
      </rPr>
      <t xml:space="preserve">: </t>
    </r>
  </si>
  <si>
    <t>~ zaščitno stikalo FID 63/3p; 0,3A</t>
  </si>
  <si>
    <t>~ enopolni instalacijski odklopnik do 32A</t>
  </si>
  <si>
    <t>~ instalacijski kontaktor do 25A; 3p</t>
  </si>
  <si>
    <t xml:space="preserve"> - Elektronski temperaturni regulator</t>
  </si>
  <si>
    <t xml:space="preserve"> - Elektronski sklop s tipali za samodejni vklop ob prisotnosti snega ali ledu</t>
  </si>
  <si>
    <t>Kabel s Cu vodniki - 0,5 kV položen pretežno v cevi</t>
  </si>
  <si>
    <t>Olflex Cy  3 x 1.5 (NYM-J)</t>
  </si>
  <si>
    <t>Olflex Cy  3 x 2.5 (NYM-J)</t>
  </si>
  <si>
    <t>Vodniki za priključitev tipal vlage in temperature</t>
  </si>
  <si>
    <t>IY STY-J 2x0,8mm</t>
  </si>
  <si>
    <t>IY STY-J 3x2x0,8mm</t>
  </si>
  <si>
    <t>Raychem spoji 230V</t>
  </si>
  <si>
    <t>7</t>
  </si>
  <si>
    <t>Meritve po končanih delih in atesti za vgrajeno opremo</t>
  </si>
  <si>
    <t>8</t>
  </si>
  <si>
    <t>Projekt izvedenih del in navodila za obratovanje in vzdrževanje</t>
  </si>
  <si>
    <t xml:space="preserve"> 1.5 UPS - naprava za neprekinjeno napajanje</t>
  </si>
  <si>
    <t>On line tehnologija delovanja, stalna regulacija izhodne napetosti in frekvence, v skladu z regulativo EN50091,</t>
  </si>
  <si>
    <t>Visoka EMC kompatibilnost EN50091-2 nivo B in EN55022 nivo B,</t>
  </si>
  <si>
    <t>Vhodna napetost 230V +20/-32% 50Hz,</t>
  </si>
  <si>
    <t>Izhodna napetost 230V ± 1%,  50Hz,</t>
  </si>
  <si>
    <t>Sixpack IGBT tehnologija močnostnih komponent tekočinsko hlajene,</t>
  </si>
  <si>
    <t>PFC usmernik s sinusnim odvzemom vhodnega toka, vhodni THDI&lt;3%,</t>
  </si>
  <si>
    <t>100% kompatibilnost z generatorji toka (DEA), potrebna moč DEA 1,0 do 1,3xPn UPS</t>
  </si>
  <si>
    <t>Korekcija vhodnega cos fi&gt;0.99,</t>
  </si>
  <si>
    <t>Akumulatorska baterija vrhunske kakovosti, hermetično zaprta, svinčena, brez vzdrževanja, življenjska doba do 10 let,</t>
  </si>
  <si>
    <t>Inteligentna temperaturno kompenzirana pulzna tehnologija polnjenja baterije, ki podaljšuje življenjsko dobo baterije do 50%,</t>
  </si>
  <si>
    <t>Napoved preostale življenjske dobe baterij na osnovi dejanskih pogojev obratovanja,</t>
  </si>
  <si>
    <t>Baterije so vgrajene v kabinet UPS naprave,</t>
  </si>
  <si>
    <t>Avtomatski zaščitni baterijski odklopnik v kabinetu UPS naprave,</t>
  </si>
  <si>
    <t>Sinhrono delovanje z mrežo,</t>
  </si>
  <si>
    <t>Omogoča zagon brez prisotne mrežne napetosti, ti. hladen start,</t>
  </si>
  <si>
    <t>Izhodni filter proti višjim harmonskim frekvencam,</t>
  </si>
  <si>
    <t>Mehki zagon naprave za delovanje z generatorjem,</t>
  </si>
  <si>
    <t>EKO način delovanja, izkoristek 97%,</t>
  </si>
  <si>
    <t>Proizvajalec: MERLIN GERIN ali podobno</t>
  </si>
  <si>
    <t>Tip: GALAXY 3000</t>
  </si>
  <si>
    <t>Naprava naj bo predvidena sledeče moči in avtonomijo:</t>
  </si>
  <si>
    <t>3kVA /2 kW  10min (RACK IZVEDBA)</t>
  </si>
  <si>
    <t>1.6 Kompenzacija</t>
  </si>
  <si>
    <t xml:space="preserve">Avtomatska direktna kompenzacijska naprava.
Dimenzije omare so š/v/g 800/1200/300
Zaščita je IP 31 po IEC 529
Tip: 
Proizvajalec: Enerprom ali podobno
</t>
  </si>
  <si>
    <t>31,25 kvar, 3x400/230V, priključek od zgoraj</t>
  </si>
  <si>
    <t>Izdelava elaborata o meritvah kompenzacije in analizi višjeharmonikov po montaži in zagonu celotnega centra in prilagoditev filtrov ter kompenzacije (ocenjeno)</t>
  </si>
  <si>
    <t>1.7 Strelovod</t>
  </si>
  <si>
    <t>Dobava in montaža</t>
  </si>
  <si>
    <t xml:space="preserve">Pocinkani železni valjanec  FeZn 25 x 4 mm, položen v zemljo </t>
  </si>
  <si>
    <t>Pocinkani železni valjanec  FeZn 20 x 3 mm, položen v betonske nosilce</t>
  </si>
  <si>
    <t>Al žica fi 10 mm, položena na strehi</t>
  </si>
  <si>
    <t>Al žica fi 10 mm, položena na odstojna držala</t>
  </si>
  <si>
    <t xml:space="preserve">Vodnik P-Y za izenačevanje potencialov in povezavo kovinskih mas, položen prosto </t>
  </si>
  <si>
    <r>
      <t xml:space="preserve"> - P/F-Y 10 mm</t>
    </r>
    <r>
      <rPr>
        <vertAlign val="superscript"/>
        <sz val="11"/>
        <rFont val="Calibri"/>
        <family val="2"/>
      </rPr>
      <t>2</t>
    </r>
  </si>
  <si>
    <t>Odstojno držalo za montažo na streho 
(oprema SON 04 - SON 19)</t>
  </si>
  <si>
    <t>Odstojno držalo za montažo na steno   
(oprema ZON 01 - ZON 04)</t>
  </si>
  <si>
    <t>Spoji in križanja s kovinskimi masami komplet  s pomožnim materialom 
(oprema KON 01 - KON 12)</t>
  </si>
  <si>
    <t>-varjen</t>
  </si>
  <si>
    <t>-vijačen</t>
  </si>
  <si>
    <t>Vertikalna zaščita</t>
  </si>
  <si>
    <t>Merilna sponka  KON 02 v talni povozni omarici</t>
  </si>
  <si>
    <t>Talna povozna omarica</t>
  </si>
  <si>
    <t>Lovilna palica z betonskim podstavkom skupne dolžine 2m SON 32 Al f1 10mm</t>
  </si>
  <si>
    <t xml:space="preserve">Priključna sponka  KON 07 </t>
  </si>
  <si>
    <t xml:space="preserve">Zaščita spojev v zemlji z bitumensko maso </t>
  </si>
  <si>
    <t xml:space="preserve">kg </t>
  </si>
  <si>
    <t>Meritev ozemljitvene upornosti</t>
  </si>
  <si>
    <t>Transport in manipulativni stroški, drobni material</t>
  </si>
  <si>
    <t>2.1 STRUKTURIRAN SISTEM TELEFONSKEGA IN PODATKOVNEGA OMREŽJA</t>
  </si>
  <si>
    <t>ZAHTEVE za kable:</t>
  </si>
  <si>
    <t xml:space="preserve">Kabli moraj biti vsaj Cat 6 </t>
  </si>
  <si>
    <t>10 Gbit/s ready (vsaj 600 MHz)</t>
  </si>
  <si>
    <t>Podporajo naj 802.3af (PoE-Power over Ethernet)</t>
  </si>
  <si>
    <t>Kabli morajo biti tipa LSFROH (Low smoke free of halogen)</t>
  </si>
  <si>
    <t>Izvedene meritve vsekega posameznega komunikacijskega priključka</t>
  </si>
  <si>
    <t>Izvedbena dokumentacije s priloženimi meritvami iz prejšnje točke</t>
  </si>
  <si>
    <t xml:space="preserve">Vsi elementi ožičenja naj bodo oklopljeni in naj izpolnjujo zahteve Cat 6 </t>
  </si>
  <si>
    <t>Minimalno 10 let garancije na izvedbo in vgrajen material</t>
  </si>
  <si>
    <t>NTC - Naročniška telefonska centrala  za 10 uporabnikov  v sestavi kot :</t>
  </si>
  <si>
    <t>~ interne telefonske številke</t>
  </si>
  <si>
    <t>~ moduli za priklop zunanjih telefonskih linij</t>
  </si>
  <si>
    <t xml:space="preserve">~ akumulatorji za 5-urno delovanje NTC </t>
  </si>
  <si>
    <t>~ z opremo za tarifiranje lokalnih telefonskih priključkov</t>
  </si>
  <si>
    <t>~ tonfrekvenčno in dekadno izbiranje</t>
  </si>
  <si>
    <t>~ glasba na čakanju,...</t>
  </si>
  <si>
    <r>
      <t>Komunikacijsko vozlišče</t>
    </r>
    <r>
      <rPr>
        <b/>
        <sz val="11"/>
        <rFont val="Calibri"/>
        <family val="2"/>
      </rPr>
      <t xml:space="preserve"> VO</t>
    </r>
    <r>
      <rPr>
        <sz val="11"/>
        <rFont val="Calibri"/>
        <family val="2"/>
      </rPr>
      <t xml:space="preserve"> v tehničnem prostoru v 1.nadstropju v sestavi:</t>
    </r>
  </si>
  <si>
    <t>Komunikacijska omara - vozlišče (š/g/v) 700/900/2000mm, z dvojnimi vrati (sprednja iz stekla) v kovinskem okvirju in s cilindrično ključavnico, skupaj s priborom za vgradnjo opreme ter vgrajenimi naslednjimi delilnimi paneli :</t>
  </si>
  <si>
    <t>19" delilni panel 24xRJ45, STP kat.6, 1HE, EN 50173,</t>
  </si>
  <si>
    <t>Pritrditveni komplet za delilni panel,</t>
  </si>
  <si>
    <t>Priključni kabel STP kat.6, z AMP konektorji RJ45/RJ45, 1m,</t>
  </si>
  <si>
    <t>19" ISDN/telefonski delilni panel 30xRJ45, kat.3, 1HE, EN 50173,</t>
  </si>
  <si>
    <t>panel z KRONE letvicami 1-50 parični kabel</t>
  </si>
  <si>
    <t>19" urejevalnik kablov, 1HE,</t>
  </si>
  <si>
    <t>19" Ventilacijski panel, 4 ventilatorji, 1HE,</t>
  </si>
  <si>
    <t>19" razdelilec 7x230V s stikalom in prenapetostno zaščito, 2HE</t>
  </si>
  <si>
    <t>Komunikacijska vtičnica, s samozaporno protiprašno zaščito, komplet z odgovarjajočo dozo za vgradnjo v parapetni kanal oziroma v talno dozo</t>
  </si>
  <si>
    <t>vtičnicaUTP kotna, kat.6, - (dvojna, komplet z ustreznimi konektorji)</t>
  </si>
  <si>
    <t>Telekomunikacijski instalacijski kabel položen na polico, kanal oz. uvlečen  v instalacijsko cev ali parapetni kanal (upoštevati zahteve navedene v uvodu)</t>
  </si>
  <si>
    <t>UTP 4x2x24 AWG, kat 6</t>
  </si>
  <si>
    <t>Telekomunikacijski instalacijski kabel, uvlečen v instalacijsko cev ter na polico</t>
  </si>
  <si>
    <t>JY(St)Y 4x2x0,6</t>
  </si>
  <si>
    <t>Ozemljitev komunikacijskega vozlišča z ozemljitvenim vodnikom, uvlečenim v instalacijsko cev</t>
  </si>
  <si>
    <r>
      <t>P/F-Y 16mm</t>
    </r>
    <r>
      <rPr>
        <vertAlign val="superscript"/>
        <sz val="11"/>
        <rFont val="Calibri"/>
        <family val="2"/>
      </rPr>
      <t>2</t>
    </r>
  </si>
  <si>
    <t>Instalacijska plastična gibljiva rebrasta cev, položena podometno v , komplet z razvodnimi dozami in pritrdilnim materialom</t>
  </si>
  <si>
    <t>RBC 16</t>
  </si>
  <si>
    <t>RBC 23</t>
  </si>
  <si>
    <t>Instalacijska plastična SAMOGASNA gibljiva rebrasta cev, položena podometno, komplet z razvodnimi dozami in pritrdilnim materialom</t>
  </si>
  <si>
    <t>RF 16</t>
  </si>
  <si>
    <t>Instalacijska plastična cev, položena nadometno, komplet z razvodnimi dozami in pritrdilnim materialom</t>
  </si>
  <si>
    <t>PN 16</t>
  </si>
  <si>
    <t>Kabelska polica iz perforirane pocinkane pločevine, s pokrovom, komplet z obešalnim in pritrdilnim priborom</t>
  </si>
  <si>
    <t>PK 100</t>
  </si>
  <si>
    <t>PK 200</t>
  </si>
  <si>
    <t>Povezava naprav na položeno, označeno in preizkušeno instalacijo, meritve, naravnava parametrov in spuščanje sistema v pogon</t>
  </si>
  <si>
    <t xml:space="preserve">Drobni montažni material </t>
  </si>
  <si>
    <t>Navodila za obratovanje in vzdrževanje, atesti, izvod originalnih navodil, navodila za uporabo ter šolanje uporabnika</t>
  </si>
  <si>
    <t>2.2 POŽARNO JAVLJANJE</t>
  </si>
  <si>
    <t>Poz.</t>
  </si>
  <si>
    <t>Opis</t>
  </si>
  <si>
    <t>Kol.</t>
  </si>
  <si>
    <t>Adresna, mikroprocesorska centrala za javljanje požara in plina SIGMASYS tip C 1, do SKUPNO 512 ADRES, v kompakt ohišju s čelno posluževalno enoto BF(ni NET verzija), ohišje za 2 kos akumulatorskih baterij 25 Ah, spomin dogodkov po klasifikaciji, slovenski teksti in napajalnikom SV 24V/150W</t>
  </si>
  <si>
    <t>Aku. Baterija 12V/40Ah</t>
  </si>
  <si>
    <t>Optični javljalnik dima -  s podnožjem</t>
  </si>
  <si>
    <t>Ročni javljalec FDME + H</t>
  </si>
  <si>
    <t>Termični javljalnik -  s podnožjem</t>
  </si>
  <si>
    <t>TRANSPORDER SPF 3500</t>
  </si>
  <si>
    <t xml:space="preserve"> Dobava doze  in vezava elektronike, vmesnikov in krmilnih  relejev </t>
  </si>
  <si>
    <t>Vzorčna komora KPL</t>
  </si>
  <si>
    <t xml:space="preserve"> Alarmna sirena  </t>
  </si>
  <si>
    <t>Paralelni indikator</t>
  </si>
  <si>
    <t>Označevanje javljalnikov in siren po SIST 1013 velikosti 10x10cm</t>
  </si>
  <si>
    <t>Označevanje elemetnov</t>
  </si>
  <si>
    <t>2. Inštalacije</t>
  </si>
  <si>
    <t>Kabel J-Y(St)Y 1x2x0.8 mm Brandmeldekabel LAPP kabel, rdeč,  s polaganjem</t>
  </si>
  <si>
    <t>Napajalni kabel NHXH 3x2,5 mm2 (upoštevati objemke) s polaganjem</t>
  </si>
  <si>
    <t>PN zaščitne inštalacijske cevi fi 16mm s pritrdilnim priborom ali NIK2 instalacijski kanal ali rebrasta podometna cev fi 23mm</t>
  </si>
  <si>
    <t>Drobni, nespecificirani, pritrdilni in vezni material</t>
  </si>
  <si>
    <t>3. Storitve</t>
  </si>
  <si>
    <t>Montaža opreme na položene instalacije in zaključene kabelske povezave</t>
  </si>
  <si>
    <t xml:space="preserve">Zagon, nastavitve, programiranje in preizkušanje delovanja sistema </t>
  </si>
  <si>
    <t>Tehnični pregled in pridobitev potrdila o brezhibnem delovanju vgrajenega sistema aktivne požarne zaščite s strani pooblaščene fizične ali pravne osebe</t>
  </si>
  <si>
    <t>Izdelava tehnične dokumentacije PID</t>
  </si>
  <si>
    <t>Predaja sistema in šolanje uporabnika</t>
  </si>
  <si>
    <t xml:space="preserve">2.3 Krmilje in pož. pogoni dimoodvodnih strešnih kupol in kupol naravne ventilacije
</t>
  </si>
  <si>
    <r>
      <t xml:space="preserve">Dobava in montaža požarno ventilaciske centrale in pogonov za odpiranje dimoodvodnih kupol katera  izpolnjuje sledeče  zahteve :                                                                                                                                            ***standarde  EN 12101 – 2,9 in 10 / VdS 2581 / 2593 za centrale ter DIN 18232 za motorne pogone in zagotovijo ustrezne velikosti odprtosti geometričnih odvodnih površin oz. kota odprtosti skladno z elaboratom  požarne varnosti v naslednji sestavi po pecifikaciji ZIP Inženiring ali podobno (vsi elementi krmilja in pogonov so medsebojno usklajeni na centralo </t>
    </r>
    <r>
      <rPr>
        <sz val="11"/>
        <rFont val="Calibri"/>
        <family val="2"/>
      </rPr>
      <t xml:space="preserve">ZIP - Tolmin).                               
***centrala naj zagotavlja 48 (72) urno podporo rezervnega napajanja                                                                                                                                                                                                                                                                                                                                                                                      </t>
    </r>
  </si>
  <si>
    <r>
      <t>***krmilna centrala mora zagotavljati :                                                                                                              .   *požarno odpranje kupol (kos-8 )gradbene dimenzije 2000x1000m, odpiranje na min.165</t>
    </r>
    <r>
      <rPr>
        <vertAlign val="superscript"/>
        <sz val="11"/>
        <rFont val="Calibri"/>
        <family val="2"/>
      </rPr>
      <t>0</t>
    </r>
    <r>
      <rPr>
        <sz val="11"/>
        <rFont val="Calibri"/>
        <family val="2"/>
      </rPr>
      <t xml:space="preserve">,
......odpiranje okoli daljše stranice , panti na daljši strani kupole                          
.   *požarno proženje v eni požarni celici z proženjem preko ročnega 
..... javljalnika ter posredno preko vmesnika požarne centrale                                                                                                                
.     (krmiljenje mora biti izvedeno skladno z navodili ZIP d.o.o.)                                                                                                                     </t>
    </r>
  </si>
  <si>
    <t>***osnovna modulna kontrolna plošča z polnilci, priključki požarnih, motornih, ventilacijskih in razširitvenih modulov ter kontrole linije in signalizacije stanja krmilja NODT/ N/xx/04</t>
  </si>
  <si>
    <t>kpl 1</t>
  </si>
  <si>
    <t>− modul napake centrale MnC 41</t>
  </si>
  <si>
    <t>kos.  1</t>
  </si>
  <si>
    <t>− moduli kontrole linije motornih pogonov</t>
  </si>
  <si>
    <t>kos.  3</t>
  </si>
  <si>
    <t xml:space="preserve">− požarna kartica PK in motorne kartice MK </t>
  </si>
  <si>
    <t>kos.  5</t>
  </si>
  <si>
    <t>− požarna tipka PT</t>
  </si>
  <si>
    <t>− meteo kartica VE</t>
  </si>
  <si>
    <t xml:space="preserve">− meteo senzor - MS </t>
  </si>
  <si>
    <t>− akumulatorji 2x12 V / xx Ah</t>
  </si>
  <si>
    <t>kos.  2</t>
  </si>
  <si>
    <t>kpl  1</t>
  </si>
  <si>
    <r>
      <t>dobava in montaža certificiranih motornih pogonov  strešnih kupol z izpolnjevanjem sledečih predpisanih kriterjev za :                                                                                                                                       ...... gradbena dimenzija kupole 2000 x 1000  mm 
...... obremenitev (kupole 30kg+0,5kN/m2)                                                                                                                                                                                                                                                                                                                                ...... kot odprtosti kupole za požar  165</t>
    </r>
    <r>
      <rPr>
        <vertAlign val="superscript"/>
        <sz val="11"/>
        <rFont val="Calibri"/>
        <family val="2"/>
      </rPr>
      <t xml:space="preserve">0                                  </t>
    </r>
    <r>
      <rPr>
        <sz val="11"/>
        <rFont val="Calibri"/>
        <family val="2"/>
      </rPr>
      <t xml:space="preserve">                                                                                                                       *** sistem strešne kupole  -24Vdc             .                           </t>
    </r>
  </si>
  <si>
    <t>kpl. 8</t>
  </si>
  <si>
    <r>
      <t>dobava in montaža certificiranih motornih pogonov  stranskih oken  z izpolnjevanjem sledečih predpisanih kriterjev za :                                                                                                                                       ...... gradbena dimenzija kupole 1500 x 1300  mm 
...... obremenitev (kupole 30kg+0,5kN/m2)                                                                                                                                                                                                                                                                                                                                ...... kot odprtosti kupole za požar  45</t>
    </r>
    <r>
      <rPr>
        <vertAlign val="superscript"/>
        <sz val="11"/>
        <rFont val="Calibri"/>
        <family val="2"/>
      </rPr>
      <t xml:space="preserve">0                                  </t>
    </r>
    <r>
      <rPr>
        <sz val="11"/>
        <rFont val="Calibri"/>
        <family val="2"/>
      </rPr>
      <t xml:space="preserve">                                                                                                                       *** sistem strešne kupole  -24Vdc             .                           </t>
    </r>
  </si>
  <si>
    <t>kpl. 2</t>
  </si>
  <si>
    <t xml:space="preserve">Ognjevaren kabel  s  Cu  vodniki položen pretežno na ognjevarne objemke. Upoštevane so  izolacije E90 in sledečih presekov
Proizvajalec: Betaflam ali enakovredno
Zastopnik: Finea trade d.o.o. </t>
  </si>
  <si>
    <t>3 x 6 (NHXH) (komplet z objemkami)</t>
  </si>
  <si>
    <t>Vodniki za priključitev tipal in senzorjev</t>
  </si>
  <si>
    <t>IY STY-J 4x2x0,8mm</t>
  </si>
  <si>
    <t>IY STY-J 2x2x0,8mm</t>
  </si>
  <si>
    <t>Požarni kabel JY(St)Y 1x2x0.8 mm - rdeč, s polaganjem (ocena)</t>
  </si>
  <si>
    <r>
      <t>Napajalni kabel NYM 3x2,5 mm</t>
    </r>
    <r>
      <rPr>
        <vertAlign val="superscript"/>
        <sz val="11"/>
        <rFont val="Calibri"/>
        <family val="2"/>
      </rPr>
      <t>2</t>
    </r>
    <r>
      <rPr>
        <sz val="11"/>
        <rFont val="Calibri"/>
        <family val="2"/>
      </rPr>
      <t>, s polaganjem (ocena)</t>
    </r>
  </si>
  <si>
    <t>NIK kanal, komplet s pritrdilnim materialom in pokrovom, s polaganjem (ocena)</t>
  </si>
  <si>
    <t>Ognjeodporne kabelske objemke, komplet z obešalnim in pritrdilnim  priborom
Proizvajalec: Betafixss ali enakovredno
Zastopnik: Finea trade d.o.o.
raznih dimenzij</t>
  </si>
  <si>
    <t xml:space="preserve">objemke E30/E90    </t>
  </si>
  <si>
    <t xml:space="preserve">Montaža naprav, nastavitev parametrov, testiranje, spuščanje v pogon, primopredaja in poučitev pristojnega osebja o delovanju sistema </t>
  </si>
  <si>
    <t>2.4 KONTROLA DOSTOPA</t>
  </si>
  <si>
    <t>Krmilna enota</t>
  </si>
  <si>
    <t>Čitalno mesto 12 cm</t>
  </si>
  <si>
    <t xml:space="preserve">Podometna doza za čitalna mesta </t>
  </si>
  <si>
    <t>Električni prijemnik vrat z mikrostikalom, 12 Vdc</t>
  </si>
  <si>
    <t>Ethernet TCP/IP komunikacijski vmesnik-konverter z napajalnikom</t>
  </si>
  <si>
    <t>RW brezkontaktna kartica - po standardu</t>
  </si>
  <si>
    <t>Programski paket KONTROLA DOSTOPA</t>
  </si>
  <si>
    <t>Sistem kljuka bunka s ključavnico na vzvod</t>
  </si>
  <si>
    <t>Samozapiralni mehanizem za vrata</t>
  </si>
  <si>
    <t>Stikalo v ohišju za odpiranje vrat v sili z dvojnimi kontakti</t>
  </si>
  <si>
    <t>Samostojni terminal za bančne magnetne kartice</t>
  </si>
  <si>
    <t>Čitalec magnetnih kartic - robustni</t>
  </si>
  <si>
    <t>Drobni montažni nespecifizirani potrošni material</t>
  </si>
  <si>
    <t>Kabel FTP CAT5e 4x2x0,22mm2; s polaganjem</t>
  </si>
  <si>
    <t>Napajalni kabel NYM-J 3x1,5 mm2 s polaganjem</t>
  </si>
  <si>
    <t>Nadometna razvodna doza 100x100mm z vrstnimi sponkami za razvod</t>
  </si>
  <si>
    <t>Vezni in pritrdilni material</t>
  </si>
  <si>
    <t>4. Storitve</t>
  </si>
  <si>
    <t>Izvedba inštalacij na steklenih površinah</t>
  </si>
  <si>
    <t>VSE SKUPAJ</t>
  </si>
  <si>
    <t>2.5 PROTIVLOMNO VAROVANJE</t>
  </si>
  <si>
    <t>Alarmna kombinirana centrala z ohišjem, 16 področij, OSEM PARTICIJ, možnost širitve do 128 področij preko razširitvenih modulov, vgrajen komunikator z možnostjo klica nadzornega centra (Contact ID format..), 1000 uporabniških gesel, 2 duress gesli, glavno geslo, monterjevo geslo, spomin za 256 zadnjih dogodkov, download/upload, daljinski dostop, možnost programiranja preko računalnika z DLS-3 programsko opremo.</t>
  </si>
  <si>
    <t>Transformator za alarmno centralo, primar 230VAC, sekundar 16Vac 40VA.</t>
  </si>
  <si>
    <t>Akumulator 12V / 12 Ah - predvideno tudi za rezervno napajanje požarnega sistema</t>
  </si>
  <si>
    <t>Dodatno ohišje centrale za namestitev PC4108, PC4204, transformatorja in baterij</t>
  </si>
  <si>
    <t>Dodatni napajalnik, 12V, 1.5A</t>
  </si>
  <si>
    <t>Akumulator 12V / 12 Ah</t>
  </si>
  <si>
    <t>Modul za 4 visokotokovne izhode</t>
  </si>
  <si>
    <t>Modul za dodatnih 8 področij</t>
  </si>
  <si>
    <t>LCD tipkovnica za serijo npr. MAXSYS, dvovrstični 32 znakovni prikazovalnik, slovenski jezik, možnost pregleda spomina dogodkov, LCD prikaz stanja sistema, funkcijske tipke, možnost programiranja sistema, pregled napak, enostavna uporaba.</t>
  </si>
  <si>
    <t>Kovinsko ohišje za LCD4501</t>
  </si>
  <si>
    <t>Senzor z vgrajenim infrardečim in mikrovalovnim zaznavanjem, digitalna mikroprocesorska obdelava signalov, nastavitev polja pokritja mikrovalovnega senzorja, pokritje 18*18m, 82 polj pokritja IR senzorja, napajanje 9.5-14.5V, tokovna poraba 30mA. Dva kakovostna senzorja v kombinaciji omogočata izredno zanesljivost delovanja. ANTIMASKING NAČIN DELOVANJA - prožen dodatni relejni izhod v primeru prekrivanja senzorja.</t>
  </si>
  <si>
    <t>Stropni ali stenski nosilec javljalnika gibanja</t>
  </si>
  <si>
    <t>Magnetni javljalnik KOVINSKI</t>
  </si>
  <si>
    <t>Alarmni kabel 2x0,5+4x0,22 mm2, s polaganjem</t>
  </si>
  <si>
    <t>kpl.</t>
  </si>
  <si>
    <t>2.6 VIDEONADZOR</t>
  </si>
  <si>
    <t xml:space="preserve">Digitalna Megapixel IP kamera; 1,3Megapiksel; brez objektiva; 802.3af; 30slik/1280x1024; vgrajena funkcija Lightgrabber ; CF-slot; Analogni izhod; napredni BLC; 8x privatne cone; cropping; alarmni vhod/izhod; vgrajena varnostna funkcija-varnostna tabela IP naslovov, </t>
  </si>
  <si>
    <t>Varifokal Megapixel objektiv, 4-10mm, 1/2inch</t>
  </si>
  <si>
    <t xml:space="preserve">Ohišje kamere z grelcem, dolžina 400mm, IP66, z nosilcem ohišja stenske izvedbe </t>
  </si>
  <si>
    <t>Nosilec za notranjo montažo, dolžina 140 mm, zglob za spreminjanje naklona kamere</t>
  </si>
  <si>
    <t>Mrežno stikalo 24x 10/100 PoE + 2x 1000 Mb/s</t>
  </si>
  <si>
    <t>Digitalno shranjevalno omrežje strežnik, 2 x Xeon, licenca za 10 IP Megapixel kamer, možnost audio in video sinhroniziranega predvajanja, možnost priključitve digitalnih I/O, kapaciteta diskovnega polja: 900Gb, video stream monitoring, OPC standard za integracijo z drugimi sistemi (SDK), Programska oprema: Funkcija aktivne detekcije za vsako kamero posebej, funkcija iskanja posnetkov po kriteriju premika (selektivno/filter določitev iskanega premika) in iskanje dogodkov, sinhronizirano predvajanje/gledanje posnetkov; polja detekcije gibanja prosto določljiva in časovno razporedljiva; hitro prilagodljiva namizja (LAyoutScreen); uporabniški profili; samodejno zaklepanje in odlogiranje aplikacije; Watchdog; sočasni zajem, prikaz in snemanje slik analognih in megapixel kamer, integriran komunikacijski protokol megapixel kamer,</t>
  </si>
  <si>
    <t>Prenapetostna zaščita video signala zunanjih kamer na strani snemalne naprave</t>
  </si>
  <si>
    <t>Monitor LCD 19", tipkovnica, miška</t>
  </si>
  <si>
    <t>Nadzorna delovna postaja z nameščeno programsko opremo za dostop do video strežnika preko TCP/IP protokola v sestavi: Os.pl. QDI Platinix2E-6A, i845,SB5.1, CPU INTEL P4 2.0GHz BOX, 400Hz, RAM DDR 512MB, PC333/2700, HDD WD400BB, 40GB, 7200rpm, FDD TEAC 1.44/3.5", CD-RW LiteOn 48x24x48, SW, graf. ATI Radeon 7500 64MB, DVI+TVO, mrež. 3Com 3CSOHO100-TX, I/O 2 x ser. 16550, 1x paralel, ohišje ATX tower 300W, tipkovnica KEYTRONIC KT1000 SLO, miška LOGITECH B69, Scroll, Optical, OS Windows XP, LCD 17" monitor, miška in tipkovnica</t>
  </si>
  <si>
    <t>UPS za vgradno v 19" omaro, 3,0KVA, avtonomije 10min pri polni obremenitvi</t>
  </si>
  <si>
    <t>3. Inštalacije</t>
  </si>
  <si>
    <t>Kabel FTP CAT5e 4x2xAWG 24</t>
  </si>
  <si>
    <t>Kabel FTP CAT5e 4x2xAWG 24 Patch 2 x RJ45</t>
  </si>
  <si>
    <t>COM omara 19" (že v popisu za univerzalno ožičenje)</t>
  </si>
  <si>
    <t>Hladilna enota s štirimi ventilatorji</t>
  </si>
  <si>
    <t>Digitalni termostat s tipalom 1 HE</t>
  </si>
  <si>
    <t>Polica z nosilnostjo do 30 kg</t>
  </si>
  <si>
    <t>Polica z nosilnostjo do 30 kg, izvlečna</t>
  </si>
  <si>
    <t>Razdelilnik za vgradnjo v 19" raster s 6 vtičnicami z prenapetostno zaščito</t>
  </si>
  <si>
    <t>Avtomatski inštalacijski odklopnik 6A</t>
  </si>
  <si>
    <t>2.7 Videodomofon</t>
  </si>
  <si>
    <t>Digitalnia video govorilna naprava  kot BPT sistem OPERA - KIT barva tehnika 1 VHOD  2 GOVORNA MESTA skupaj z dodatno opremo:</t>
  </si>
  <si>
    <t xml:space="preserve">Telekomunikacijski kabel položen delno podometno, delno uvlecen v instalacijske cevi, delno položen na kabelske police                                                 </t>
  </si>
  <si>
    <t xml:space="preserve">  ~ UTP cat 5       </t>
  </si>
  <si>
    <t>Elektroinstalacijska cev, rebrasta, gibljiva, položena  podometno ali v tlaku</t>
  </si>
  <si>
    <t>Elektroinstalacijska cev, samougasljiva,                              ravna</t>
  </si>
  <si>
    <t>3%</t>
  </si>
  <si>
    <t>2.8 Ozvočenje</t>
  </si>
  <si>
    <t>Oprema ozvočenja telovadnice:</t>
  </si>
  <si>
    <t>(oprema SEA ali podobno)</t>
  </si>
  <si>
    <t>SMX2080- panelni  8 kanalni stereo mikser, 4 x mikofonski, 4 x stereo linijski vhodi, stereo master, LED-VU meter, 2HE</t>
  </si>
  <si>
    <t>DVP-NS545/B CD/RW/MP-3 player , vgradni</t>
  </si>
  <si>
    <t>WMS40HT  ročni brezžični mikrofon z diversity sprejemnikom, UHF področje, vgrajenim v rack.</t>
  </si>
  <si>
    <t>WMS  naglavni brezžičnim mikrofon , UHF, diversity sprejemnik, vgrajen v rack naprave.</t>
  </si>
  <si>
    <t>SNN 2020 - močnostni ojačevalnik 2x400W/4 W izhodi, ločena master regulatorja, LED-VU, profes.</t>
  </si>
  <si>
    <t>SPU1200/K  Mrežna napajalna /distribucijska enota 230V 50Hz, z enoto za mehki zagon in komuikatorjem za sprejem modulacije zvonenja in prisilnega vklopa ob obvestilih iz šolskega ozvočenja.</t>
  </si>
  <si>
    <t>18HE/19"RK  vgradno ohišje  s kolesi in ročaji, komplet s 5m priključnega večžilnega kabla in močnostnim konektorjem</t>
  </si>
  <si>
    <t xml:space="preserve">MSŽ-4   mikrofonsko stojalo-žirafa </t>
  </si>
  <si>
    <t>PG-58 - dinamični mikrofon  in 10m kabla s konektorjem</t>
  </si>
  <si>
    <t>PG-58 - dinamični mikrofon s stikalom, namiznim stojalom in 10m kabla s konektorjem.(za zapisnikarja)</t>
  </si>
  <si>
    <t>1292 - zvočnkombinacija 200/400W/8 Ohm,komplet s konzolo za pritrditev na stropne nosilce, -odporna na udarce žoge, 50HZ-20kHz, max SPL 122 dB</t>
  </si>
  <si>
    <t>Priklop opreme ozvočenja na izvedeno instalacijo in montirane zvočne vire in regulatorje glasnosti, zagon in nastavitve opreme, drobni instalacijski material, dokumentacija, poučitev uporabnika za uporabo opreme.</t>
  </si>
  <si>
    <t xml:space="preserve">Kabel NHXH  2 x 4mm2, komplet z objemkami                                                   </t>
  </si>
  <si>
    <t>Kabel PPL 2 x 2,5 mm2</t>
  </si>
  <si>
    <t>Priključne doze  80x80</t>
  </si>
  <si>
    <t>Zidna priključna omarica (cca 20x30 cm Gewiss ali slič. z montiranimi 3 x šuko vtičnicami) RO-1, RO-2, RO-3 (kontrolna soba)</t>
  </si>
  <si>
    <t>Skupaj oprema telovadnice</t>
  </si>
  <si>
    <t>Opomba: naprava se normalno uporablja  za ozvočenje v telovadnici za tekme in prireditve (konektorski priključek na instalacijo) ,  za potrebe šolskih obvestil in druge uporabe je priključena in locirana v kabinetu ali kontrolni sobi</t>
  </si>
  <si>
    <t>2.9 El.ure</t>
  </si>
  <si>
    <t>Matična mikroprocesorska pragramabilna ura</t>
  </si>
  <si>
    <t>Sprejemnik točnega časa DCF-77</t>
  </si>
  <si>
    <t>Programator s 3 izhodi za krmiljenje in signalizacijo začetka-konca šolskih ur</t>
  </si>
  <si>
    <t>Enostranska sekundna električna relejna ura 24V premera 300mm, izvedba števlčnice s črticami , ohišje izdelano iz pleksi stekla - zaščita pred udarci z žogo , kompletno s priborom za pritrditev na steno</t>
  </si>
  <si>
    <t xml:space="preserve">Instalacijske plastična cev za vgradnjo v beton RBC-fi 16mm z vsem pripadajočim priborom </t>
  </si>
  <si>
    <r>
      <t>Kabel LIYCY 2x 1,5 mm</t>
    </r>
    <r>
      <rPr>
        <vertAlign val="superscript"/>
        <sz val="11"/>
        <rFont val="Calibri"/>
        <family val="2"/>
      </rPr>
      <t xml:space="preserve">2 </t>
    </r>
    <r>
      <rPr>
        <sz val="11"/>
        <rFont val="Calibri"/>
        <family val="2"/>
      </rPr>
      <t>na kabelskih policah in v cevi</t>
    </r>
  </si>
  <si>
    <t>Drobni, potrošni in instalacijski material</t>
  </si>
  <si>
    <t>Instalacijska dela, nastavitve, preizkus in zagon sistema</t>
  </si>
  <si>
    <t>F.</t>
  </si>
  <si>
    <t>Telekomunikacije</t>
  </si>
  <si>
    <t>eur</t>
  </si>
  <si>
    <t>6.5.12 Popis materiala in predračun stroškov</t>
  </si>
  <si>
    <t>6.5.12.1 Kabelska kanalizacija</t>
  </si>
  <si>
    <t>Zap. Št.</t>
  </si>
  <si>
    <t>Količina</t>
  </si>
  <si>
    <t>Cena/ enoto</t>
  </si>
  <si>
    <t>Cena/ skupaj</t>
  </si>
  <si>
    <t xml:space="preserve">Trasiranje trase nove kabelske kanalizacije </t>
  </si>
  <si>
    <t>Izdelava betonskega kabelskega jaška iz betonske cevi premera 800 mm v zem. III.-V.ktg., jašek opremljen LŽ pokrovom, povozni pokrov</t>
  </si>
  <si>
    <t>Izdelava betonskega kabelskega jaška iz betonske cevi premera 500 mm v zem. III.-V.ktg., jašek opremljen LŽ pokrovom, lahki pokrov</t>
  </si>
  <si>
    <t>Dobava in montaža tipske telefonske omarice INOX  ZTO BA v fasado objekta</t>
  </si>
  <si>
    <t>Izdelava 2 (1x2) cevne kabelske kanalizacije iz PVC cevi 110/103,6 mm v zem. III.-V. ktg., gl. 0, 8 m, zasip z utrjevanjem v slojih po 20 cm,  nakladanje in odvoz odvečnega materiala, čiščenje trase</t>
  </si>
  <si>
    <t>Izdelava 2(1x2) cevnega uvoda v kabelski jašek</t>
  </si>
  <si>
    <t>Izdelava izvršilnega načrta kabelske kanalizacije brez poteka kabla, ki obsega situacijski in shematski načrt (M+3K)</t>
  </si>
  <si>
    <t>Vris zgrajene kabelske kanalizacije v podzemni kataster</t>
  </si>
  <si>
    <t>Priprava in zavarovanje gradbišča - predvideno</t>
  </si>
  <si>
    <t>Zakoličbe ostalih komunalnih vodov</t>
  </si>
  <si>
    <t>Vsa nepredvidena dela z vpisom v gradbeni dnevnik - predvideno</t>
  </si>
  <si>
    <t>G.</t>
  </si>
  <si>
    <t>Strojne instalacija</t>
  </si>
  <si>
    <t>5.0.</t>
  </si>
  <si>
    <t>OGREVANJE  IN HLAJENJE</t>
  </si>
  <si>
    <t>PREZRAČEVANJE</t>
  </si>
  <si>
    <t>5.4</t>
  </si>
  <si>
    <t>VODOVODNA INSTALACIJA IN KANALIZACIJA</t>
  </si>
  <si>
    <t>5.5</t>
  </si>
  <si>
    <t>SKUPAJ STROJNE INŠTALACIJE</t>
  </si>
  <si>
    <t>20% DDV NI UPOŠTEVAN</t>
  </si>
  <si>
    <t xml:space="preserve">5.5.1.1 PROJEKTANTSKI POPIS  OPREME  IN MONTAŽNIH DEL S   PREDIZMERAMI </t>
  </si>
  <si>
    <t>poz.</t>
  </si>
  <si>
    <t>opis</t>
  </si>
  <si>
    <t>kol.</t>
  </si>
  <si>
    <t>cena</t>
  </si>
  <si>
    <t>skupaj</t>
  </si>
  <si>
    <t>Litoželezni ECOSTREM kotel za kurilno olje</t>
  </si>
  <si>
    <t xml:space="preserve">Kotlovski členi iz specialne sive litine GL 180 M, </t>
  </si>
  <si>
    <t>tehnologija termosifonskega kroženja vode v kotlu "thermostream",</t>
  </si>
  <si>
    <t>trosmerni pretok dimnih plinov v toplotnem izmenjevalniku, vodno</t>
  </si>
  <si>
    <t>hlajeno kurišče, velika vrata s kontrolnim okencem in nosilno ploščo za</t>
  </si>
  <si>
    <t>montažo gorilnika, možnost odpiranja levo ali desno, nosilna plošča gorilnika namenjenega za olje, učinkovita</t>
  </si>
  <si>
    <t>toplotna izolacija, plašč kotla površinsko zaščiten s prašnim lakiranjem.</t>
  </si>
  <si>
    <t>nazivna toplotna moč: 400kW dimnovodni priključek: DN250</t>
  </si>
  <si>
    <t>teža neto: 1753kg upornost kurišča: 2,1-2.9mbar</t>
  </si>
  <si>
    <t>max delovni nadtlak: 6bar potreben potisni tlak: 0Pa</t>
  </si>
  <si>
    <t>max delovna temp.:120C količina vode v kotlu: 366 l</t>
  </si>
  <si>
    <t>dolžina: 2090mm</t>
  </si>
  <si>
    <t>širina: 980mm</t>
  </si>
  <si>
    <t>višina: 1325mm</t>
  </si>
  <si>
    <t>kot npr.: BUDERUS</t>
  </si>
  <si>
    <t>kot npr.: GE 515 400kW</t>
  </si>
  <si>
    <t>Kotel se dobavi V RAZSTAVLJENEM STANJU. Dobaviti skupaj z okovjem, montažnim materialom, izolacijskim materialom in vijaki.</t>
  </si>
  <si>
    <t xml:space="preserve"> - Pribor za čiščenje za kotel  GE 515</t>
  </si>
  <si>
    <t xml:space="preserve"> - Prirobnica DN 80 kos 2</t>
  </si>
  <si>
    <t xml:space="preserve"> - zbiralnik dimnih plinov kos 1</t>
  </si>
  <si>
    <t xml:space="preserve"> - komplet vijaki GE515 kos 1</t>
  </si>
  <si>
    <t xml:space="preserve"> - komplet prirobnice  </t>
  </si>
  <si>
    <t xml:space="preserve"> - zvočno izolacijski podstavki za kotel kos 1</t>
  </si>
  <si>
    <t>Kotlovski varnostni set po DIN4751-2 - za Logano 515 DN 100 za kotle moči večje od 350kW z varovalom pomanjkanja vode.</t>
  </si>
  <si>
    <t xml:space="preserve">kpl </t>
  </si>
  <si>
    <t>Litoželezni ECOSTREM kotel za kurilno olje ali plin</t>
  </si>
  <si>
    <t>Kotlovski členi iz specialne sive litine GL 180 M, Buderusova</t>
  </si>
  <si>
    <t>nazivna toplotna moč: 740kW dimnovodni priključek: DN360</t>
  </si>
  <si>
    <t>teža neto: 2990kg upornost kurišča: 4.2mbar</t>
  </si>
  <si>
    <t>max delovna temp.:120C količina vode v kotlu: 681 l</t>
  </si>
  <si>
    <t>dolžina: 2266mm</t>
  </si>
  <si>
    <t>širina: 1281mm</t>
  </si>
  <si>
    <t>višina: 1595mm</t>
  </si>
  <si>
    <t>kot npr.: GE 615 740kW</t>
  </si>
  <si>
    <t>V RAZSTAVLJENEM STANJU</t>
  </si>
  <si>
    <t xml:space="preserve"> - Pribor za čiščenje za kotel GE 615 </t>
  </si>
  <si>
    <t xml:space="preserve"> - Prirobnica DN 100 kos 2</t>
  </si>
  <si>
    <t>Kotlovski varnostni set po DIN4751-2 - za Logano 615 DN 150 navpične izvedbe.</t>
  </si>
  <si>
    <t xml:space="preserve">Omejevalnik min tlaka </t>
  </si>
  <si>
    <t>kot npr.:DSL143F001</t>
  </si>
  <si>
    <t>Varnostni omejevalnik max tlaka</t>
  </si>
  <si>
    <t>kot npr.:DSH143F001</t>
  </si>
  <si>
    <t xml:space="preserve">Varovalo pomanjkanja vode </t>
  </si>
  <si>
    <t>SRY 933,1</t>
  </si>
  <si>
    <t>Regulator ogrevanja R 4321</t>
  </si>
  <si>
    <t>kot sledilni (slave) regulator za drugi in tretji kotel</t>
  </si>
  <si>
    <t>pri večkotlovskem sistemu, z delovnim kotlovskim termostatom TR</t>
  </si>
  <si>
    <t>(90/105C) in nastavljivim varnostnim termostatom STB (100/110/120°C);</t>
  </si>
  <si>
    <t>za krmiljenje enostopensjkih, dvostopenjskih ali moduliranih gorilnikov.</t>
  </si>
  <si>
    <t>Vklučno s priključnim kablom za drugo stopnjo gorilnika in kot npr.alom</t>
  </si>
  <si>
    <t>Regulator ogrevanja R 4322</t>
  </si>
  <si>
    <t>8.</t>
  </si>
  <si>
    <t>Modul za kaskadno delovanje kotlov (funkcija strategije)</t>
  </si>
  <si>
    <t>kot npr.:FM 447</t>
  </si>
  <si>
    <t>Funkcijski modul za dva ogrevalna kroga z mešalnim ventilom,</t>
  </si>
  <si>
    <t>vkljuèno z enim kot npr.alom FV/FZ</t>
  </si>
  <si>
    <t>kot npr.:FM 442</t>
  </si>
  <si>
    <t>Funkcijski modul</t>
  </si>
  <si>
    <t>za en ogrevalni krog z mešalnim ventilom in en krog sanitarne vode s</t>
  </si>
  <si>
    <t>cirkulacijsko črpalko; incl. kot npr.alo temp. sanitarne vode</t>
  </si>
  <si>
    <t>kot npr.:FM 441</t>
  </si>
  <si>
    <t>kot npr.alo temperature predtoka</t>
  </si>
  <si>
    <t>za ogrevalne kroge z mešalnim ventilom; incl. priključni konektor in</t>
  </si>
  <si>
    <t>pribor</t>
  </si>
  <si>
    <t>kot npr.:FV/FZ</t>
  </si>
  <si>
    <t>Hidravlični ločevalnik za obratovalno moč max 1150kW. Stranski priključki DN150</t>
  </si>
  <si>
    <t>kot npr.:MH 150, kot npr.. Meibes</t>
  </si>
  <si>
    <t>Oljni gorilnik   kot npr.Weishaupt</t>
  </si>
  <si>
    <t xml:space="preserve">WEISHAUPT   WG40N / 1-A  ZM-LM,  R 3/4"   (50-300 mbar) za GE 515 400kW        </t>
  </si>
  <si>
    <t xml:space="preserve">WEISHAUPT   WM-G20 / 2-A ZM-LN,  R1 1/2"  (40-300 mbar) za GE 615 740kW        </t>
  </si>
  <si>
    <t>Vse dobava in montaža: kot. npr.Kovintrade d.d. Celje</t>
  </si>
  <si>
    <t>Dobava in postavitev dvoslojnega, montažnega dimnika, izdelanega iz nerjaveče in kislinsko odporne jeklene pločevine, proizvajalca Jeremias, kot kot npr.DW, svetli premer 250mm. Sestavni kosi:</t>
  </si>
  <si>
    <t>DW nastavljiva teleskopska konzola 60-250mm    kos 1</t>
  </si>
  <si>
    <t>DW čistilni in kontrolni element s tesnilnimi vrati 210x140mm kos 2</t>
  </si>
  <si>
    <t>DW priključek za kotel 90°  kos 2</t>
  </si>
  <si>
    <t>DW priključek za kotel 45°  kos 2</t>
  </si>
  <si>
    <t>DW zaključek priključka     kos 1</t>
  </si>
  <si>
    <t>DW osnovna cev 1000mm   kos 8</t>
  </si>
  <si>
    <t>DW osnovna cev 500mm     kos 4</t>
  </si>
  <si>
    <t xml:space="preserve">zaključni element                kos 1 </t>
  </si>
  <si>
    <t>zidno držalo 50mm oz obročasto držalo kos 10</t>
  </si>
  <si>
    <t>DW obroč proti dežju                           kos 1</t>
  </si>
  <si>
    <t>Montaža dimnika                                 kos 1</t>
  </si>
  <si>
    <t>Dobava in postavitev dvoslojnega, montažnega dimnika, izdelanega iz nerjaveče in kislinsko odporne jeklene pločevine, proizvajalca Jeremias, kot kot npr.DW, svetli premer 350mm. Sestavni kosi:</t>
  </si>
  <si>
    <t>DW nastavljiva teleskopska konzola 60-250mm     kos  1</t>
  </si>
  <si>
    <t>DW čistilni in kontrolni element s tesnilnimi vrati 210x140mm                             kos 2</t>
  </si>
  <si>
    <t xml:space="preserve">DW priključek za kotel 90°        kos 2 </t>
  </si>
  <si>
    <t>DW priključek za kotel 45°        kos 2</t>
  </si>
  <si>
    <t>DW zaključek priključka            kos 1</t>
  </si>
  <si>
    <t>DW osnovna cev 1000mm         kos 8</t>
  </si>
  <si>
    <t>DW osnovna cev 500mm           kos 4</t>
  </si>
  <si>
    <t>zaključni element                     kos 1</t>
  </si>
  <si>
    <t>zidno držalo 50mm oz obročasto držalo   kos 10</t>
  </si>
  <si>
    <t>DW obroč proti dežju                             kos 1</t>
  </si>
  <si>
    <t>Montaža dimnika                                   kos 1</t>
  </si>
  <si>
    <t>16.</t>
  </si>
  <si>
    <t>Dobava in montaža hranilnika energije volumna 660l</t>
  </si>
  <si>
    <t>NTC proizvod alo za bojler</t>
  </si>
  <si>
    <t>hranilnik energije WES 660C,  bel</t>
  </si>
  <si>
    <t>set WES z varnostnim ventilom, odzračevalnim ventilom, ventilom za polnjenje/praznenje</t>
  </si>
  <si>
    <t>priključek za spiranje WSE</t>
  </si>
  <si>
    <t>priključek za cirkulacijo</t>
  </si>
  <si>
    <t>termostatski mešalni ventil 30 - 70 st.</t>
  </si>
  <si>
    <t>kot npr.alo sanitarne vode</t>
  </si>
  <si>
    <t xml:space="preserve">kot npr.alo hranilnika/skretnice </t>
  </si>
  <si>
    <t>priklučni kabel za kot npr.alo skretnice WTC15-32</t>
  </si>
  <si>
    <t>set kotnih krogelnih ventilov WES/WHM</t>
  </si>
  <si>
    <t>17.</t>
  </si>
  <si>
    <t xml:space="preserve">Dobava in montaža zračno hlajenega hladilnega agregata , toplotne črpalke in kondenzacijske enote, "LOW NOISE" izvedbe, opremljenega z "desuperheater" sekcijo za izkoriščanje odpadne  kondenzacijske toplote, z centrifugalnimi ventilatorji, z zalogovnikom vode 500l z črpalko za primarni krog ter raztezno posodo, kontrolnim ločenim tablojem. </t>
  </si>
  <si>
    <t>Z možnostjo hlajenja vode do 46°C zunanje temperature poleti in možnostjo gretja vode do -10°C pozimi.</t>
  </si>
  <si>
    <t>- Agregat uporablja za hladilno sredstvo mešanico HFC R407C.</t>
  </si>
  <si>
    <t xml:space="preserve"> 4 scroll kompresorji</t>
  </si>
  <si>
    <t>2 hladilna kroga</t>
  </si>
  <si>
    <t>pretok zraka 40 m3/h</t>
  </si>
  <si>
    <t>max.električni tok (400V-3-50 Hz) 160 A</t>
  </si>
  <si>
    <t>totalni električni tok (400V-3-50 Hz) 124 A</t>
  </si>
  <si>
    <t xml:space="preserve">- ekspanzijska posoda </t>
  </si>
  <si>
    <t>- desuperheater</t>
  </si>
  <si>
    <t>izdelan in dobavljen za podatke:</t>
  </si>
  <si>
    <t>HLAJENJE</t>
  </si>
  <si>
    <t>hladilna moč 148.61W (35°C pri 7/12°C)</t>
  </si>
  <si>
    <t>totalna električna moč 70.99kW</t>
  </si>
  <si>
    <t>glikol 35%</t>
  </si>
  <si>
    <t>pretok vode 8.2/s</t>
  </si>
  <si>
    <t>padec tlaka 99.6 kPa</t>
  </si>
  <si>
    <t>E.E.R   W/W   2.09</t>
  </si>
  <si>
    <t>E.S.E.E.R   W/W   2.88</t>
  </si>
  <si>
    <t>OGREVANJE</t>
  </si>
  <si>
    <t>grelna kapaciteta 187kW (5°C pri 50/40°C)</t>
  </si>
  <si>
    <t xml:space="preserve"> totalna električna moč 80.21kW</t>
  </si>
  <si>
    <t>pretok vode 5.17l/s</t>
  </si>
  <si>
    <t>padec tlaka 155 kPa</t>
  </si>
  <si>
    <t>C.O.P   W/W   2.34</t>
  </si>
  <si>
    <t>DELNA REKUPERACIJA</t>
  </si>
  <si>
    <t>povrnjena grelna kapaciteta 40kW ( pri 50/45°C)</t>
  </si>
  <si>
    <t>pretok vode 1.91l/s</t>
  </si>
  <si>
    <t>VENTILATORJI 3x aksialni</t>
  </si>
  <si>
    <t>pretok zraka 7.22m3/h</t>
  </si>
  <si>
    <t>električna moč 4.5kW</t>
  </si>
  <si>
    <t>Oprema: daljinski tablo nameščen v prostoru , zvezno zniževanje hitrosti ventilatorjev za zmanjšanje hrupa in kontrolo kondenzacije za delovanje pri nižjih temperaturah okolice, el. protizmrzovalna zaščita uparjalnika in hidro modula, hidro modul (rezervoar, obtočna črpalka, ekspanzijska posoda, varnostni ventil, diferencialni presostat – pretočno stikalo, vodni filter), amortizerji, AER485-modbus za priklop naprave na nadzorni sistem, PGS - dnevno/tedenski programator, AVX-antivibracijske nogice , zagon.</t>
  </si>
  <si>
    <t>dimenzije:DxŠxV=4275x1100x1875mm</t>
  </si>
  <si>
    <t>teža brez hranilnika in črpalke: 1560kg</t>
  </si>
  <si>
    <t>Zvočni tlak na 10m 47 bD(A)</t>
  </si>
  <si>
    <t>kot npr.: AERMEC</t>
  </si>
  <si>
    <t>kot npr.: NRC 0750 HDL 01</t>
  </si>
  <si>
    <t>18.</t>
  </si>
  <si>
    <t>dobava in montaža ter električna vezava na agregat regulacijsko varnostnega seta za krog delne rekuperacije, sestavljenega iz črpalčnega sklopa, varnostnega sklopa ter praznilno polnilno pipo, kot npr:</t>
  </si>
  <si>
    <t xml:space="preserve"> prirobnične obtočne črpalke . Za nazivni tlak PN6, z pritrdilnim in tesnilnim  materialom, za podatke:</t>
  </si>
  <si>
    <t>Pretok za 50/45 cca 7m3/h</t>
  </si>
  <si>
    <t>Tlačna višina: cca 7m</t>
  </si>
  <si>
    <t>kot npr.: IMP ČRPALKE</t>
  </si>
  <si>
    <t>kot npr.: EGHN 40-100 F</t>
  </si>
  <si>
    <t>1x230V, 50Hz, P=650W</t>
  </si>
  <si>
    <t>ekspanzijska posoda 18l</t>
  </si>
  <si>
    <t>armatura:</t>
  </si>
  <si>
    <t>prokot npr.ovratni ventil DN 50</t>
  </si>
  <si>
    <t>zaporni ventil DN 50 ( kos 3)</t>
  </si>
  <si>
    <t>Čistilni kos  DN 50</t>
  </si>
  <si>
    <t>pipa DN15 (kos 2)</t>
  </si>
  <si>
    <t>19.</t>
  </si>
  <si>
    <t>Multifunkcijska naprava kot.npr. GIA AIR-SEP AS-E-400/10, za vzdrževanje tlaka in pripravo vode v obtočnih sistemih skladno z DIN 4751. Naprava omogoča kompenzacijo raztezkov, adiabatsko (vakuumsko) odplinjevanje (max. 0,045...0,008mgO2/l), dopolnjevanje sistema po DIN 1988 in DVGW, čiščenje usedlin mulja, raztopljenih soli in zemeljskih alkalij, pripravo vode (pH=8,5...10). Hranilnik in plašč izdelan iz nerjavnega jekla, tlačna črpalka v nizkošumni izvedbi, krmiljenje z časovno uro. Električni priklop 230V/50Hz. Dimenzije naprave (DxŠxV):414×1240×730mm.</t>
  </si>
  <si>
    <t>Pribor 1 za naprave AIR-SEP za priklop sveže vode komplet z zapornim ventilom 1/2", lovilnikom nesnage 1/2", vodnim števcem in fleksibilno cevjo dolžine 1m.</t>
  </si>
  <si>
    <t>Pribor 3  za naprave AIR-SEP za priklop naprave na ogrevalni ali hladilni sistem, ki vsebuje kapasti ventil 5/4" s fleksibilno cevnjo 5/4" dolžine 0,5m, 2 × zaporni ventil 1" in dve fleksibilni cevi 1/2" dolžine 0,5m skupaj z povezovalnim modulom.</t>
  </si>
  <si>
    <t>Ustreza kot npr.: GIA AIR-SEP AS-E-400/10</t>
  </si>
  <si>
    <t>20.</t>
  </si>
  <si>
    <t>Dobava in montaža prirobnične obtočne črpalke z tremi hitrostmi za kroženje vode med kotlom er hidravličnim ločevalnikom. Za nazivni tlak PN10, z pritrdilnim in tesnilnim  materialom, za podatke:</t>
  </si>
  <si>
    <t>Pretok za 90/70 cca 32.7m3/h</t>
  </si>
  <si>
    <t>Tlačna višina: cca 1m</t>
  </si>
  <si>
    <t>kot npr.: GHN 100-120</t>
  </si>
  <si>
    <t>3X400V, 50Hz, P=2460W</t>
  </si>
  <si>
    <t>21.</t>
  </si>
  <si>
    <t>Dobava in montaža prirobnične obtočne črpalke z tremi hitrostmi za kroženje vode med kotlom ter hidravličnim ločevalnikom. Za nazivni tlak PN10, z pritrdilnim in tesnilnim  materialom, za podatke:</t>
  </si>
  <si>
    <t>Pretok za 90/70 cca 17.7m3/h</t>
  </si>
  <si>
    <t>kot npr.: GHN 80-70 F</t>
  </si>
  <si>
    <t>3X400V, 50Hz, P=960W</t>
  </si>
  <si>
    <t>22.</t>
  </si>
  <si>
    <t>Dobava in montaža prirobnične obtočne črpalke  za kroženje vode med toplotno postajo  ter hidravličnim ločevalnikom. Za nazivni tlak PN10, z pritrdilnim in tesnilnim  materialom, za podatke:</t>
  </si>
  <si>
    <t>Pretok za 90/70 cca 50.4m3/h</t>
  </si>
  <si>
    <t>kot npr.: EGHN 80-60 F</t>
  </si>
  <si>
    <t>1X230V, 50Hz, P=1090W</t>
  </si>
  <si>
    <t>23.</t>
  </si>
  <si>
    <t>Dobava in montaža prirobnične obtočne črpalke za toplo vodo, z tremi hitrostmi namenjene za napajanje obsotječe šole ( 1MW )  cona C1. Za nazivni tlak PN10, z pritrdilnim in tesnilnim  materialom, za podatke:</t>
  </si>
  <si>
    <t>Pretok za 70/55 cca 44.2m3/h</t>
  </si>
  <si>
    <t>Tlačna višina: cca 5m</t>
  </si>
  <si>
    <t>kot npr.: GHN 100 - 120</t>
  </si>
  <si>
    <t>24.</t>
  </si>
  <si>
    <t>Dobava in montaža prirobnične obtočne črpalke za toplo vodo, z tremi hitrostmi namenjene za napajanje  grelnika klimat, cona C2. Za nazivni tlak PN10, z pritrdilnim in tesnilnim  materialom, za podatke:</t>
  </si>
  <si>
    <t>Pretok za 70/55 cca 4.8m3/h</t>
  </si>
  <si>
    <t>kot npr.: GHNM 40/80 F 220</t>
  </si>
  <si>
    <t>1X230V, 50Hz, P=197W</t>
  </si>
  <si>
    <t>25.</t>
  </si>
  <si>
    <t>Dobava in montaža prirobnične obtočne črpalke za toplo vodo, z frekvenčnim pretvornikom za regulacijo hitrosti za napajanje  radiatorske veje, cona C3. Za nazivni tlak PN10, z pritrdilnim in tesnilnim  materialom, za podatke:</t>
  </si>
  <si>
    <t>Pretok za 70/55 cca 1.7m3/h</t>
  </si>
  <si>
    <t>Tlačna višina: cca 3m</t>
  </si>
  <si>
    <t>kot npr.: NMT 40</t>
  </si>
  <si>
    <t>1X230V, 50Hz, P=440W</t>
  </si>
  <si>
    <t>26.</t>
  </si>
  <si>
    <t>Dobava in montaža prirobnične obtočne črpalke za toplo vodo, z tremi hitrostmi namenjene za ogrevanje sanitarne vode, cona C4. Za nazivni tlak PN10, z pritrdilnim in tesnilnim  materialom, za podatke:</t>
  </si>
  <si>
    <t>Pretok za 70/55 cca 1.2m3/h</t>
  </si>
  <si>
    <t>kot npr.: GHN 32/65-180</t>
  </si>
  <si>
    <t>1X230V, 50Hz, P=95W</t>
  </si>
  <si>
    <t>27.</t>
  </si>
  <si>
    <t>Dobava in montaža prirobnične obtočne črpalke za toplo vodo, z tremi hitrostmi namenjene za ogrevanje in hlajenje ventilatorskih konvektorjev, cona C5. Za nazivni tlak PN10, z pritrdilnim in tesnilnim  materialom, za podatke:</t>
  </si>
  <si>
    <t>Pretok za 50/40 cca 1m3/h</t>
  </si>
  <si>
    <t>Pretok za 7/12 cca 3m3/h</t>
  </si>
  <si>
    <t>kot npr.: GHN 32/70-180</t>
  </si>
  <si>
    <t>1X230V, 50Hz, P=140W</t>
  </si>
  <si>
    <t>28.</t>
  </si>
  <si>
    <t>Dobava in montaža prirobnične obtočne črpalke za toplo vodo,  z frekvenčnim pretvornikom za regulacijo hitrosti za napajanje  veje talnega ogrevanja, cona C6. Za nazivni tlak PN10, z pritrdilnim in tesnilnim  materialom, za podatke:</t>
  </si>
  <si>
    <t>Pretok za 50/40 cca 4.1m3/h</t>
  </si>
  <si>
    <t>29.</t>
  </si>
  <si>
    <t>Dobava in montaža prirobnične obtočne črpalke za toplo vodo, z frekvenčnim pretvornikom za regulacijo hitrosti za napajanje  veje talnega ogrevanja, cona C7. Za nazivni tlak PN10, z pritrdilnim in tesnilnim  materialom, za podatke:</t>
  </si>
  <si>
    <t>Pretok za 50/40 cca 6.68m3/h</t>
  </si>
  <si>
    <t>30.</t>
  </si>
  <si>
    <t>Dobava in montaža prirobnične obtočne črpalke za hladno vodo 7/12°C, z tremi hitrostmi namenjene za napajanje  grelnika klimat, cona V2. Za nazivni tlak PN10, z pritrdilnim in tesnilnim  materialom, za podatke:</t>
  </si>
  <si>
    <t>Pretok za 7/12 cca 14.2m3/h</t>
  </si>
  <si>
    <t>kot npr.: GHNM 50-120 F</t>
  </si>
  <si>
    <t>1X230V, 50Hz, P=700W</t>
  </si>
  <si>
    <t>31.</t>
  </si>
  <si>
    <t>Dobava in montaža prokot npr.ovratnega ventila z vzmetjo in  tesnenjem in navojnim priključkom za toplo vodo  in nazivni tlak PN 10,  za temperaturni režim od 0-100°C. vključno s pritrdilnim in tesnilnim materialom, za podatke:</t>
  </si>
  <si>
    <t>DN40</t>
  </si>
  <si>
    <t>DN32</t>
  </si>
  <si>
    <t>32.</t>
  </si>
  <si>
    <t>Prokot npr.ovratna  loputa s prirobničnimi priključki za NP 10, vključno s prokot npr.rirobnicami, tesnilnim in vijačnim materialom,</t>
  </si>
  <si>
    <t>DN 150</t>
  </si>
  <si>
    <t>DN 125</t>
  </si>
  <si>
    <t>DN 100</t>
  </si>
  <si>
    <t>DN 80</t>
  </si>
  <si>
    <t>DN 65</t>
  </si>
  <si>
    <t>DN 50</t>
  </si>
  <si>
    <t>33.</t>
  </si>
  <si>
    <t>Dobava in montaža lovilnika nesnage za toplo vodo  in nazivni tlak PN10, vključno s spojnim in tesnilnim materialom, dimenzij</t>
  </si>
  <si>
    <t>34.</t>
  </si>
  <si>
    <t>Dobava in montaža zapornega ventila izdelanega za nazivni tlak PN10, z ročico za zapiranje, vključno s spojnim in tesnilnim materialom, dimenzij</t>
  </si>
  <si>
    <t>DN25</t>
  </si>
  <si>
    <t>35.</t>
  </si>
  <si>
    <t>Dobava in montaža navojnega krogelnega ventila za toplo vodo 70°C in nazivni tlak PN10, z ročico za zapiranje, vključno s spojnim in tesnilnim materialom, dimenzij</t>
  </si>
  <si>
    <t>DN10</t>
  </si>
  <si>
    <t>DN15</t>
  </si>
  <si>
    <t>36.</t>
  </si>
  <si>
    <t>Dobava in montaža prirobničnega oz navojnega (do DN50) regulacijskega ventila za vreguliranje cevne mreže, kot kot kot npr.STAD-navojni oz. STAF-prirobnični, dobavitelj IMI, vključno s spojnim in tesnlinim materialom, dimenzij</t>
  </si>
  <si>
    <t>DN 40</t>
  </si>
  <si>
    <t>DN 32</t>
  </si>
  <si>
    <t>DN 25</t>
  </si>
  <si>
    <t>37.</t>
  </si>
  <si>
    <t>Dobava in montaža 4 potnega regulacijskega ventila prirobnične izvedbe z pogonom. Za vejo talnega ogrevanaj telovadnice.  Izdelane za nazivni tlak PN6 in max. temperaturo vode 110°C. Z tesnilnim in pritrdilnim materialom.</t>
  </si>
  <si>
    <t>kvs=44m3/h</t>
  </si>
  <si>
    <t>kot npr.: HFE 4 DN40, PN6</t>
  </si>
  <si>
    <t>Pogon: AMB 162 (24V)</t>
  </si>
  <si>
    <t>kot npr.: Danfoss</t>
  </si>
  <si>
    <t>38.</t>
  </si>
  <si>
    <t>kvs=28m3/h</t>
  </si>
  <si>
    <t>kot npr.: HFE 4 DN32, PN6</t>
  </si>
  <si>
    <t>39.</t>
  </si>
  <si>
    <t>Dobava in montaža 4 potnega regulacijskega ventila navojne izvedbe z pogonom. Za vejo ogrevanja sanitarne vode.  Izdelane za nazivni tlak PN6 in max. temperaturo vode 110°C. Z tesnilnim in pritrdilnim materialom.</t>
  </si>
  <si>
    <t>kvs=6.3m3/h</t>
  </si>
  <si>
    <t>kot npr.: HRB 4, DN20, PN6</t>
  </si>
  <si>
    <t>40.</t>
  </si>
  <si>
    <t>Dobava in montaža 3 potnega regulacijskega ventila navojene izvedbe z pogonom. Za vejo konvektorskega ogrevanja in hlajenja.  Izdelane za nazivni tlak PN16 in max. temperaturo vode 120°C. Z tesnilnim in pritrdilnim materialom.</t>
  </si>
  <si>
    <t>kot npr.: VRB 3, DN20 PN16</t>
  </si>
  <si>
    <t>Pogon: AMV 15(24V)</t>
  </si>
  <si>
    <t>41.</t>
  </si>
  <si>
    <t>Dobava in montaža 3 potnega regulacijskega ventila navojene izvedbe z pogonom. Za vejo radiatorskega ogrevanaj.  Izdelane za nazivni tlak PN16 in max. temperaturo vode 120°C. Z tesnilnim in pritrdilnim materialom.</t>
  </si>
  <si>
    <t>Pogon: AMV 435 (24V)</t>
  </si>
  <si>
    <t>42.</t>
  </si>
  <si>
    <t>kot npr.: VRB 3, DN40 PN16</t>
  </si>
  <si>
    <t>43.</t>
  </si>
  <si>
    <t>Dobava in montaža zaporne lopute z elektromotornim pogonom medprirobnične izvedbe, ON/OFF signal, s stikalom za indikacijo lege. Razred zaščite IP65. z vsem pritrdilnim in tesnilnim materialom</t>
  </si>
  <si>
    <t>VFY-WA DN100, 24V</t>
  </si>
  <si>
    <t>VFY-WA DN32, 24V</t>
  </si>
  <si>
    <t>44.</t>
  </si>
  <si>
    <t>Dobava in montaža termometra izdelanega za podatke</t>
  </si>
  <si>
    <t>TERMOMETER</t>
  </si>
  <si>
    <t xml:space="preserve">kot npr.: INOL </t>
  </si>
  <si>
    <t>kot npr.: TI291, 0-120°C, fi100</t>
  </si>
  <si>
    <t>45.</t>
  </si>
  <si>
    <t>Dobava in montaža manometra skupaj s tripotno pipo ter priključno nerjavno cevjo.</t>
  </si>
  <si>
    <t>MANOMETER</t>
  </si>
  <si>
    <t>kot npr.: IM820 0-10bar, fi100</t>
  </si>
  <si>
    <t>46.</t>
  </si>
  <si>
    <t>Odzračevalna posoda iz jeklene cevi iz celega, DIN 2448, za nazivni tlak PN10, zun. premer 108,0 mm, vključno z odzračevalno cevjo in izpustno pipo z nastavkom za gumi cev, volumen posode je 1 l.</t>
  </si>
  <si>
    <t>47.</t>
  </si>
  <si>
    <t>Dobava in montaža razdelilnika za toplo vodo .izdelanega iz črne jeklene brezšivne cevi DN300, L=3500mm po DIN 2448/2440  iz St-37.0 za nazivni tlak PN16, dvakrat zaščitenega z barvo in prepleskanega z barvo obstojno na temperaturo do 180 °C,r azdelilnik je dobavljen skupaj s prokot npr.rirobnicami, tesnili, vijaki, maticami ter montažnim in pritrdilnim materialom,  praznilno pipo DN15 z odcepi:</t>
  </si>
  <si>
    <t>1x DN150</t>
  </si>
  <si>
    <t>1x DN125</t>
  </si>
  <si>
    <t>1x DN65</t>
  </si>
  <si>
    <t>2x DN50</t>
  </si>
  <si>
    <t>1x DN40</t>
  </si>
  <si>
    <t>2x DN32</t>
  </si>
  <si>
    <t>1x DN50 rezerva</t>
  </si>
  <si>
    <t>priključek za termometer</t>
  </si>
  <si>
    <t>priključek za manometer</t>
  </si>
  <si>
    <t>48.</t>
  </si>
  <si>
    <t>Dobava in montaža zbiralnika za toplo vodo. izdelanega iz črne jeklene brezšivne cevi DN300, L=3500mm po DIN 2448/2440  iz St-37.0 za nazivni tlak PN16, dvakrat zaščitenega z barvo in prepleskanega z barvo obstojno na temperaturo do 180 °C,r azdelilnik je dobavljen skupaj s prokot npr.rirobnicami, tesnili, vijaki, maticami ter montažnim in pritrdilnim materialom,  praznilno pipo DN15 z odcepi:</t>
  </si>
  <si>
    <t>49.</t>
  </si>
  <si>
    <t>Dobava in montaža razdelilnika za hladno vodo .izdelanega iz črne jeklene brezšivne cevi DN150, L=1500mm po DIN 2448/2440  iz St-37.0 za nazivni tlak PN16, dvakrat zaščitenega z barvo in prepleskanega z barvo obstojno na temperaturo do 180 °C,r azdelilnik je dobavljen skupaj s prokot npr.rirobnicami, tesnili, vijaki, maticami ter montažnim in pritrdilnim materialom,  praznilno pipo DN15 z odcepi:</t>
  </si>
  <si>
    <t>1x DN100</t>
  </si>
  <si>
    <t>1x DN80</t>
  </si>
  <si>
    <t>1x DN40 rezerva</t>
  </si>
  <si>
    <t>50.</t>
  </si>
  <si>
    <t>Dobava in montaža zbiralnika za hladno vodo .izdelanega iz črne jeklene brezšivne cevi DN150, L=1500mm po DIN 2448/2440  iz St-37.0 za nazivni tlak PN16, dvakrat zaščitenega z barvo in prepleskanega z barvo obstojno na temperaturo do 180 °C,r azdelilnik je dobavljen skupaj s prokot npr.rirobnicami, tesnili, vijaki, maticami ter montažnim in pritrdilnim materialom,  praznilno pipo DN15 z odcepi:</t>
  </si>
  <si>
    <t>51.</t>
  </si>
  <si>
    <t>Dobava in montaža raztezne posode za sistem hladne vode 7/12.</t>
  </si>
  <si>
    <t>Statična višina: 3.5m</t>
  </si>
  <si>
    <t>Raztezek: 5.8l</t>
  </si>
  <si>
    <t>Varnostni ventil: 3bar</t>
  </si>
  <si>
    <t>kot kot npr.npr: Varflex 125L</t>
  </si>
  <si>
    <t>52.</t>
  </si>
  <si>
    <t>Kovinska dvoplaščna podzemna cisterna volumen 25 m3 po SIST EN 12285-1: 2003:</t>
  </si>
  <si>
    <t xml:space="preserve">revizijsko odprtino fi 600 mm in standardnimi priključki (polnenje 3”, odzračevanje 2”, 6/4” – 3 kos, brez armatur), 2x6/4” priključek za nadzor tesnosti in nastavkom za jašek dimenzij 1200x1200 mm višine 200 mm, zunaj zaščitena s temeljno barvo in hidroizolirana. </t>
  </si>
  <si>
    <t>Dimenzije cisterne: premer 2000 mm, dolžina 8540 mm</t>
  </si>
  <si>
    <t>53.</t>
  </si>
  <si>
    <t>Doopremitev rezervoarja za kontrolo stanja dvoplaščnega rezervoarja:</t>
  </si>
  <si>
    <t xml:space="preserve">Napravo za elektronskoi nadzor tesnosti, z optičnim in zvočnim signalom zmontiran v kotlovnici </t>
  </si>
  <si>
    <t>54.</t>
  </si>
  <si>
    <t xml:space="preserve">Vgradnja alkaten cevi za razvod olja med cisterno in kurilnico </t>
  </si>
  <si>
    <t>fi 75</t>
  </si>
  <si>
    <t>55.</t>
  </si>
  <si>
    <t xml:space="preserve">Vgradnja alkaten cevi za nadzor tesnosti med cisterno in kurilnico </t>
  </si>
  <si>
    <t>fi40</t>
  </si>
  <si>
    <t>56.</t>
  </si>
  <si>
    <t>Vgradnja predizolirane bakrene cevi za razvod olja do kotlovnice</t>
  </si>
  <si>
    <t>Cu 15x1,0</t>
  </si>
  <si>
    <t>57.</t>
  </si>
  <si>
    <t>Dodatna oprema dvoplaščnega rezervoarja in storitve:</t>
  </si>
  <si>
    <t>Dobava in montaža ventila proti prepolnitvi z polnilno cevjo</t>
  </si>
  <si>
    <t>Polnilna kapa 3”</t>
  </si>
  <si>
    <t>Vstopni jašek 1200x1200x1200 x8mm (ni privarjen na cisterno)</t>
  </si>
  <si>
    <t>Aluminijasti pohodni pokrov za zaklepanje</t>
  </si>
  <si>
    <t>58.</t>
  </si>
  <si>
    <t xml:space="preserve"> Pooblaščena institucija za pregled  izdelave in montaže cisterne (IMK):</t>
  </si>
  <si>
    <t>Pregled in izmera probojnosti antikorozijske zaščite na plašču rezervoarja na 14000 V</t>
  </si>
  <si>
    <t>Preizkus tesnosti rezervoarja po vgradnji in izdelava poročila</t>
  </si>
  <si>
    <t>59.</t>
  </si>
  <si>
    <t>Gradbena dela; izkop jame in zasutje po navodilih proizvajalca</t>
  </si>
  <si>
    <t>Dobava in montaža kot npr:  MARKO POPIT s.p.</t>
  </si>
  <si>
    <t>60.</t>
  </si>
  <si>
    <t>Dobava in montaža črpalčnega sistema za dovod olja iz cisterne do kotlov. Krožni vod olja.</t>
  </si>
  <si>
    <t>-</t>
  </si>
  <si>
    <t>filter Z 500 St G3/8                    kos 2</t>
  </si>
  <si>
    <t>Črpalčni agregat BAS 250F 252l/h 0,37kW, prirobnica PN16 DN20/DN20       kos 1</t>
  </si>
  <si>
    <t>Regulacijski ventil  B-P  G3/8, 1bar  kos 1</t>
  </si>
  <si>
    <t>odzračevanje
DN 25/DN 25                                  kos 2</t>
  </si>
  <si>
    <t>Absperrkombination G 1/2 mit varnostni vntil in končno stikalo kos 2</t>
  </si>
  <si>
    <t>61.</t>
  </si>
  <si>
    <t>Dobava in montaža ploščatih radiatorjev , izdelanih iz jeklene pločevine debeline 1,25mm za obratovalni nadtlak 10bar , s sredinskim priklkjučkom, prašno lakiranih v beli barvi (RAL9010), z integriranim priključkom za termostatski ventil vključno z dvocevnim krogličnim ventilom (samotesnilni)         G 1/2" AG-G3/4" AG. Z mehanskim in tesnilnim obročem (2x), montažno konzolo,  čepi in nosilci za pritrditev  odzračevalnim ventilom ter montažnimi šablonami za priključitev radiatorjev, :</t>
  </si>
  <si>
    <t xml:space="preserve">kot  npr.: VOGEL&amp;NOOT </t>
  </si>
  <si>
    <t>kot npr.: T6</t>
  </si>
  <si>
    <t>22VM 900-1600</t>
  </si>
  <si>
    <t>22VM 900-1320</t>
  </si>
  <si>
    <t>21VM-S 600-400</t>
  </si>
  <si>
    <t>21VM-S 600-800</t>
  </si>
  <si>
    <t>21VM-S 600-1000</t>
  </si>
  <si>
    <t>22VM 900-920</t>
  </si>
  <si>
    <t>22VM 900-800</t>
  </si>
  <si>
    <t>21VM-S 900-920</t>
  </si>
  <si>
    <t>62.</t>
  </si>
  <si>
    <t>Dobava in montaža termostatskih glav ojačane nelomljive izvedbe za uporabo v javnih prostorih, za montažo na radiatorske termostatske ventile.</t>
  </si>
  <si>
    <t>kot  npr.RA 2000 kot kot npr.DANFOSS</t>
  </si>
  <si>
    <t>63.</t>
  </si>
  <si>
    <t xml:space="preserve">Dobava in montaža  ventilatorskega konvektorja za 2 cevni sistem, stropne izvedbe za notranji zrak. Opremljenega z centrifugalnim ventilatorjem s 5 hitrostmi, z dvopotnim  ventilom za dvocevni sistem ter dvema zapornima ventiloma, filtrom zraka in sobnim regulatorjem ter zbiralnikom kondenzata . barvo konvektorja določi kupec (RAL lestvica). </t>
  </si>
  <si>
    <t>PROIZVAJALEC: IMP KLIMA</t>
  </si>
  <si>
    <t>kot npr.: CLIMMY COMMFORT</t>
  </si>
  <si>
    <t>CLIMMY COMMFORT 1200-04-V-N-E/031,A22,A30</t>
  </si>
  <si>
    <t>Qh=4810W, Qg=2850W</t>
  </si>
  <si>
    <t>64.</t>
  </si>
  <si>
    <t xml:space="preserve">Dobava in montaža  ventilatorskega konvektorja za 2 cevni sistem, parapetneizvedbe za notranji zrak. Opremljenega z centrifugalnim ventilatorjem s 5 hitrostmi, z dvopotnim ventilom za dvocevni sitem ter dvema zapornima ventiloma, filtrom zraka in sobnim regulatorjem . Levi priključek. barvo konvektorja določi kupec (RAL lestvica). </t>
  </si>
  <si>
    <t>kot npr.: IMP KLIMA</t>
  </si>
  <si>
    <t>kot npr.: CLIMMY 4</t>
  </si>
  <si>
    <t>climmy 4-500-03-VV-D/234/031.022P.030</t>
  </si>
  <si>
    <t>Qh=3370W, Qg=2990W</t>
  </si>
  <si>
    <t>65.</t>
  </si>
  <si>
    <t>Regulacijska postaja za pripravo konstantne dovodne temperature vode. Regulacijska postaja za telovadnico in  malo dvorano. Za nastavljivim termostatom za območje od 20-55°C. Za razvod talnega gretja locirana v razdelilnih omarah sestavljena iz:</t>
  </si>
  <si>
    <t xml:space="preserve"> -  primarni dovodni priključek  z termostatskim ventilom</t>
  </si>
  <si>
    <t xml:space="preserve"> -  primarni povratni priključek  z povratnim ventilom</t>
  </si>
  <si>
    <t xml:space="preserve"> -  balansirni ventil z varnostno zaklopko</t>
  </si>
  <si>
    <t xml:space="preserve"> -  obtočna črpalka Grundfos Alpha 15-60 130</t>
  </si>
  <si>
    <t xml:space="preserve"> -  sekundarni dovodni priključek</t>
  </si>
  <si>
    <t xml:space="preserve"> -  sekundarni povratni  priključek</t>
  </si>
  <si>
    <t xml:space="preserve"> -  odzračevalnim ventilom</t>
  </si>
  <si>
    <t xml:space="preserve"> - povezovalni elementi, konzole</t>
  </si>
  <si>
    <t>kot npr: UPONOR - UNIPIPE</t>
  </si>
  <si>
    <t>kot npr.: REGULACIJSKA POSTAJA  22A</t>
  </si>
  <si>
    <t>66.</t>
  </si>
  <si>
    <t>Regulacijska postaja za pripravo konstantne dovodne temperature vode do skupne moči talnega ogrevanja 6500W Za nastavljivim termostatom za območje od 20-55°C. Za razvod talnega gretja locirana v razdelilnih omarah sestavljena iz:</t>
  </si>
  <si>
    <t>PROIZVAJALEC: UPONOR - UNIPIPE</t>
  </si>
  <si>
    <t>kot npr.: REGULACIJSKA POSTAJA  15A elekrtonska</t>
  </si>
  <si>
    <t>67.</t>
  </si>
  <si>
    <t>Regulacijska postaja za pripravo konstantne dovodne temperature vode do skupne moči talnega ogrevanja 3500W. Za nastavljivim termostatom za območje od 20-55°C. Za razvod talnega gretja locirana v razdelilnih omarah sestavljena iz:</t>
  </si>
  <si>
    <t xml:space="preserve"> -  obtočna črpalka Grundfos Alpha 15-40 130</t>
  </si>
  <si>
    <t>kot npr.: REGULACIJSKA POSTAJA  15A</t>
  </si>
  <si>
    <t>68.</t>
  </si>
  <si>
    <t>Razdelilec UPONOR modularni plastični razdelilec z balansirnim ventilom. dovodni in povratni razdelilec sta izdelana iz poliamida. priključki za zanke so 3/4 ZN. povratni del razdelilca naj bo opremljen z termopogoni (230V). zanke naj bodo opremeljen z krogličnimi ventili. dobaviti skupaj z uponor osnovnim setom za modularni plastični razdelilec ( držala, termometer, polnjenje -izpust, odzračevalnik, by -pass)</t>
  </si>
  <si>
    <t>Odcepi:</t>
  </si>
  <si>
    <t>12 odcepov</t>
  </si>
  <si>
    <t xml:space="preserve"> 8  odcepov</t>
  </si>
  <si>
    <t>6 odcepov</t>
  </si>
  <si>
    <t>5  odcepov</t>
  </si>
  <si>
    <t>4  odcepov</t>
  </si>
  <si>
    <t>3  odcepov</t>
  </si>
  <si>
    <t>2  odcepov</t>
  </si>
  <si>
    <t>69.</t>
  </si>
  <si>
    <t>Dobava in montaža Uponor priključnega ventila za zapiranje dovoda in povratka na razdelilcih</t>
  </si>
  <si>
    <t>kot npr.: priključni ventil G1/Rp1</t>
  </si>
  <si>
    <t>70.</t>
  </si>
  <si>
    <t>Dobava in montažaUponor PE-Xa vijačne spojke izdelane iz medenine, za priključitev uponor cevi na razdelilce. Notranji navoj 3/4.</t>
  </si>
  <si>
    <t>kot npr.: vijačna spojka 17x2,0</t>
  </si>
  <si>
    <t>71.</t>
  </si>
  <si>
    <t>Uponor sobni termostat 230V, za nastavitev prostorske temperature od 5-30°C, v beli barvi.</t>
  </si>
  <si>
    <t>TERMOSTAT</t>
  </si>
  <si>
    <t>72.</t>
  </si>
  <si>
    <t xml:space="preserve">Podometna omarica z pokrovom ter  vključavnicoizdelana iz pločevine z galvansko zaščiteno površino. Omarica ima predpripravljene odprtine za priklop cevi. Vgradna globina omarice 150mm. </t>
  </si>
  <si>
    <t>Dimenzije in kot npr.</t>
  </si>
  <si>
    <t>DxVxG  -  1140 x 850 x15</t>
  </si>
  <si>
    <t>73.</t>
  </si>
  <si>
    <t>Dobava in montaža armaturne jeklene mreže za polaganje cevi talnega ogrevanja. Prečni in vzdolžni premer žice fi 4.2mm, velikost okna vzdolžno x prečno 100x100mm, format 5000x2150mm, teža 23.71kg</t>
  </si>
  <si>
    <t>kot npr.: ARMATURA D.O.O.- Celje</t>
  </si>
  <si>
    <t>kot npr.: Q139</t>
  </si>
  <si>
    <t>74.</t>
  </si>
  <si>
    <t>Dobava in montaža Uponor izolacijske role z multi folijo za povečanje toplotne odbojnosti v prostor ter zmanjšanje toplotnih izgub proti spodnjemu prostoru, za zvočno izolacijo in zaščito proti vlagi. Sestavljena iz  4mm multifolije in stiroporja. Klasa materiala B2, s standardom DIN4102 brez CFC. debelina 30mm</t>
  </si>
  <si>
    <t>Rola z multifolijo, 30mm, (pakirano po 10m2)</t>
  </si>
  <si>
    <t>75.</t>
  </si>
  <si>
    <t>Dobava in montaža kabelskih vezic pa pritrjevanje cevi talnega ogrevana na armaturno mrežo izdelane iz poliamida.</t>
  </si>
  <si>
    <t>76.</t>
  </si>
  <si>
    <t>Obrobni trak  130x10mm za diletacijo estriha</t>
  </si>
  <si>
    <t>dimenzije: 130x10mm</t>
  </si>
  <si>
    <t>77.</t>
  </si>
  <si>
    <t xml:space="preserve">Uponor razmejitveni profil. Samolepilni iz PVC. Namenjen za ločevanje odsekov estriha in absorpcijo raztezanja. </t>
  </si>
  <si>
    <t xml:space="preserve">dimenzije: </t>
  </si>
  <si>
    <t xml:space="preserve"> Profil 100 x 10mm, dolžina 2m</t>
  </si>
  <si>
    <t xml:space="preserve"> Profil 40 x 10mm, dolžina 1.8m</t>
  </si>
  <si>
    <t>78.</t>
  </si>
  <si>
    <t>Uponor zaščitna cev izdelana iz PE-LD, vzdolžno prerezana. Namenjena za zaščito cevi do dimenzije 20mm pri prehodu skozi razmejitveni profili. Dolžina 300mm</t>
  </si>
  <si>
    <t>Zaščitna cev</t>
  </si>
  <si>
    <t>79.</t>
  </si>
  <si>
    <t>Uponor dodatek za estrih za izboljšanje toplotne prevodnosti in prožnosti estriha. Čas sušenja 8 dni</t>
  </si>
  <si>
    <t>kot kot npr.VD 550 N  (pakiranje 25l)</t>
  </si>
  <si>
    <t>kantica</t>
  </si>
  <si>
    <t>80.</t>
  </si>
  <si>
    <t>Uponor PE-Xa Q&amp;E spojke za priklop Uponor PE-Xa cevi, izdelane iz medenine</t>
  </si>
  <si>
    <t xml:space="preserve">kot npr.: Uponor PE-Xa spojka 17-17 z dvema PE-X obročkoma </t>
  </si>
  <si>
    <t>81.</t>
  </si>
  <si>
    <t>Cevi za talno ogrevanje Uponor PE-Xamm. PEX visoko zamrežen politilen z difuzijsko zaporo. Cev je temperaturno obstojna od -100 do +100 oz. Pri 6bar 90°C.</t>
  </si>
  <si>
    <t>Dimenzije - kot npr.: Uponor Wirsbo pe PE-Xa Q&amp;E cev 17.2,0 v koluti 240m</t>
  </si>
  <si>
    <t>82.</t>
  </si>
  <si>
    <t>Dobava in montaža kovinske fleksibilne cevi, izdelane za nazivni tlak PN10, za priključitev klimakonvektorjev, skupaj z materialom za spajanje in pritrditev, dimenzij:</t>
  </si>
  <si>
    <t>83.</t>
  </si>
  <si>
    <t>Dobava, in montaža trdih temperiranih polietilenskih odvodnih cevi za odvod kondenza v tlaku in/ali zidu ter za vertikalne in horizontalne razvode, s trajno vodotesnim spajanjem s čelnim varjenjem ali elektrovarilnimi spojkami, vključno spojke in pritrdilni pribor.</t>
  </si>
  <si>
    <t>Ø 22,0 * 1,5</t>
  </si>
  <si>
    <t>Ø 28,0 * 1,5</t>
  </si>
  <si>
    <t>84.</t>
  </si>
  <si>
    <t xml:space="preserve">Dobava in montaža črne jeklene brezšivne cevi po DIN 2448 iz St-00 po DIN1629 za nazivni tlak do 25bar, vključno kolena (R=1.5*d), reducirni kosi in ostalo, predhodno peskane in zaščitene s temeljno barvo, skupaj z materialom za varjenje in pritrditev </t>
  </si>
  <si>
    <t>DN150</t>
  </si>
  <si>
    <t>DN125</t>
  </si>
  <si>
    <t>DN100</t>
  </si>
  <si>
    <t>DN50</t>
  </si>
  <si>
    <t>85.</t>
  </si>
  <si>
    <t>Dobava in montaža bakrene cevi po DIN EN1057 za nazivni tlak NP10, vključno kolena (R=1.5*d), reducirni kosi in ostalo, skupaj z materialom za spajanje in pritrditev .</t>
  </si>
  <si>
    <t>Cu Ø 54.0 * 2.0</t>
  </si>
  <si>
    <t>Cu Ø 42,0 * 1,5</t>
  </si>
  <si>
    <t>Cu Ø 35,0 * 1,5</t>
  </si>
  <si>
    <t>Cu Ø 28,0 * 1,5</t>
  </si>
  <si>
    <t>Cu Ø 22,0 * 1,0</t>
  </si>
  <si>
    <t>Cu Ø 18,0 * 1,0</t>
  </si>
  <si>
    <t>Cu Ø 15,0 * 1,0</t>
  </si>
  <si>
    <t>Cu Ø 12,0 * 1,0</t>
  </si>
  <si>
    <t>86.</t>
  </si>
  <si>
    <t>Izolacija cevi, armatur, obešal in aparatov nizkotemperaturnega ogrevanja oz hlajenja, z izolacijo izdelano iz sintetičnega kavčuka, z zaprto celično strukturo, nizko stopnjo razvoja dimnih plinov, ki ob požaru ne kaplja, ter je samougasljiva. Debelina izolaclacije mora biti enaka notranjemu premeru cevi pri toplotni prevodnosti 0.035W(mK) za cevi večje od 100mm pa najmanj 100mm</t>
  </si>
  <si>
    <t>kot kot npr. : Armaflex</t>
  </si>
  <si>
    <t>87.</t>
  </si>
  <si>
    <t>Držala in obešala, kot MUPRO, vključno z vijačnim in drobnim montažnim materialom</t>
  </si>
  <si>
    <t>88.</t>
  </si>
  <si>
    <t xml:space="preserve">Elektrokomandna omara komplet mora zagotavljati:
</t>
  </si>
  <si>
    <t xml:space="preserve"> - regulacija (vklop, izklop) dvanajstih obtočnih črpalk,</t>
  </si>
  <si>
    <t xml:space="preserve"> - nadzor in krmiljenje hladilne vode 7/12 </t>
  </si>
  <si>
    <t xml:space="preserve"> - nadzor in krmiljenje sedmih regulacijskih setov ogrevalnih con na toplotni postaji</t>
  </si>
  <si>
    <t xml:space="preserve"> - zunanje temperaturno kot npr.alo </t>
  </si>
  <si>
    <t xml:space="preserve"> -nadzor in krmiljenje in mešanje temperature vode 50/40° preko 4-potnega ventila za tri ogrevalne kroge.  Prioriteta toplotna črpalka in nato kotel.</t>
  </si>
  <si>
    <t xml:space="preserve"> -nadzor in krmiljenje in mešanje temperature vode 70/55° preko 3-potnega ventila za tri ogrevalne kroge.  </t>
  </si>
  <si>
    <t xml:space="preserve"> -nadzor in krmiljenje nad delovanjem bivalentnega obratovanja TČ - KOTEL z točko preklopa +5°C</t>
  </si>
  <si>
    <t xml:space="preserve"> -nadzor in krmiljenje in preklop zapornih loput med letnim in zimskim obratovanjem</t>
  </si>
  <si>
    <t xml:space="preserve"> - Nadzor in krmiljenje rekuperacijskega črpalčnega kroga (desuperheater) za vračanje odpadne toplote preko bojlerja na sanitarno vodo.</t>
  </si>
  <si>
    <t>SPLIT HLAJENJE</t>
  </si>
  <si>
    <t>89.</t>
  </si>
  <si>
    <t>Dobava in montaža hladilne naprave (multi-split sistem) za hlajenje 1 prostora sestavljene iz:</t>
  </si>
  <si>
    <t>ZUNANJA ENOTA                                    kos 1</t>
  </si>
  <si>
    <t>zračno hlajena enota za montažo izven objekta, s hladilnim sredstvom R-410A ali enakovrednim, kot kot kot npr.MXZ-2A52VA 5,2 kW, kot kot npr.MITSUBISHI, s tehničnimi podatki:</t>
  </si>
  <si>
    <t>hladilna moč Qh: 5,2 kW</t>
  </si>
  <si>
    <t>električna moč N = 1,5 kW / 230 VAC</t>
  </si>
  <si>
    <t>šumnost 45 dB (A)</t>
  </si>
  <si>
    <t>višinska razlika max 10 m</t>
  </si>
  <si>
    <t>horizontalna razdalja max 30 m</t>
  </si>
  <si>
    <t>NOTRANJE ENOTE                               kos 2</t>
  </si>
  <si>
    <t>enota za vgradnjo v spuščeni strop z 4 smernim izpihom, kot kot kot npr.SLZ-KA35 kot kot npr.MITSUBISHI s tehničnimi podatki:</t>
  </si>
  <si>
    <t>hladilna moč Qh: 2,5 kW</t>
  </si>
  <si>
    <t>grelna moč Qh: 1.6 kW</t>
  </si>
  <si>
    <t>šumnost 21 dB (A)</t>
  </si>
  <si>
    <t>daljinski upravljanik</t>
  </si>
  <si>
    <t>V dobavo naj bo vključeno:</t>
  </si>
  <si>
    <t>Cu izolirane cevi za razvod hladilne tekočine            fi 6,35, fi 9,52.</t>
  </si>
  <si>
    <t>električna povezava med zunanjo in notranjo enoto,</t>
  </si>
  <si>
    <t>konzole oziroma podstavek višine 500 mm za montažo zunanje naprave na fasado</t>
  </si>
  <si>
    <t>vakumiranje sistema,</t>
  </si>
  <si>
    <t>polnjenje sistema z medijem,</t>
  </si>
  <si>
    <t>pripravljalna, zarisovalna, zakjučna dela,</t>
  </si>
  <si>
    <t>transportni stroški,</t>
  </si>
  <si>
    <t>zagon s preizkusnim delovanjem ter dobava navodil v slovenskem jeziku.</t>
  </si>
  <si>
    <t>90.</t>
  </si>
  <si>
    <t>Dobava in montaža UNIPIPE cevi za odvod kondenzata, skupaj s fazonskimi kosi, tesnilnim in pritrdilnim materialom</t>
  </si>
  <si>
    <t>20 x 2,25 mm         (DN15)</t>
  </si>
  <si>
    <t>PREZRAČEVANJE KOTLOVNICE</t>
  </si>
  <si>
    <t>91.</t>
  </si>
  <si>
    <t>Dobava in montaža aksialnega ventilatorja za vgradnjo v steno kvadratne oblike z nosilci iz pločevine, opremljenim z motorjem zaščite IP 54IEC, z nastavljivim kotom lopatic. Vstop zraka naj bo iz smeri ele. Motorja. Dobaviti skupaj z zaščitno žaluzijo</t>
  </si>
  <si>
    <t>Dobavljen za podatke:</t>
  </si>
  <si>
    <t>pretok zraka: 3800m3/h</t>
  </si>
  <si>
    <t>dP=150Pa</t>
  </si>
  <si>
    <t>kot npr.: Q-T-E-4(1400vrt/min)-40-8-B-45-D</t>
  </si>
  <si>
    <t>kot npr.: tehnovent</t>
  </si>
  <si>
    <t>100.</t>
  </si>
  <si>
    <t>Dobava in montaža jeklene nadtalčne žaluzije za vgradnjo v  fasado z prostim presekom večjim kot 0.69m2.</t>
  </si>
  <si>
    <t xml:space="preserve"> kot npr.:ANŽ 3 900X1000</t>
  </si>
  <si>
    <t>npr: IMP KLIMA</t>
  </si>
  <si>
    <t>101.</t>
  </si>
  <si>
    <t>Montažna elektroinstalacijska dela v obsegu:</t>
  </si>
  <si>
    <t>kabelske povezave med napravami in elementi,</t>
  </si>
  <si>
    <t>napajanimi iz elektrokomandne omare, ( vsi kabelski izpusti v</t>
  </si>
  <si>
    <t>povprečni dolžini cca 25 m ), komplet z vsemi označbami kablov in</t>
  </si>
  <si>
    <t xml:space="preserve">označbami elementov, priklopi elementov, preizskušanje in </t>
  </si>
  <si>
    <t xml:space="preserve">spuščanje v pogon, komplet predajna dokumentacija ( meritve, </t>
  </si>
  <si>
    <t>Atesti, Zapisniki o preizkusu in prvem zagonu, navodila za vzdrževanje</t>
  </si>
  <si>
    <t>in obratovanje, … ), projektna dokumentacija</t>
  </si>
  <si>
    <t>Montažna elektroinstalacijska dela komplet: toplotna postaja</t>
  </si>
  <si>
    <t>102.</t>
  </si>
  <si>
    <t>Poskusno obratovanje, sestavljeno iz naslednjih dejavnosti:</t>
  </si>
  <si>
    <t xml:space="preserve"> - polnjenje cevovodov</t>
  </si>
  <si>
    <t xml:space="preserve"> - pregled instalacije</t>
  </si>
  <si>
    <t xml:space="preserve"> - ureguliranje armatur</t>
  </si>
  <si>
    <t xml:space="preserve"> - nastavitev avtomatike</t>
  </si>
  <si>
    <t xml:space="preserve"> - preureditev delovanja črpalk</t>
  </si>
  <si>
    <t xml:space="preserve"> - izdelava zapisnikov o preizkusih</t>
  </si>
  <si>
    <t xml:space="preserve">  - izpiranje cevovodov</t>
  </si>
  <si>
    <t>poskusno obrtovanje traja 72 ur</t>
  </si>
  <si>
    <t>103.</t>
  </si>
  <si>
    <t>Pripravljalna dela, zarisovanje izvedba in zaključna dela</t>
  </si>
  <si>
    <t>Skupaj ogrevanje</t>
  </si>
  <si>
    <t xml:space="preserve">5.5.2.1 PROJEKTANTSKI POPIS DOBAVE IN MONTAŽE  </t>
  </si>
  <si>
    <t>PEZRAČEVANJE</t>
  </si>
  <si>
    <t>Modulna klimatska naprava N1</t>
  </si>
  <si>
    <t>Notranja izvedba, kot kot npr.Euroclima ZHK2000. Ohišje je sestavljeno iz okvira iz AL profilov in dvostenskih pokrovov. Pokrovi so toplotno in zvočno izolirani z vmesno izolacijo debeline 50mm, negorljiva mineralna volna po DIN 4102, požarni razred A1. Zunanje stene klimata so obarvane - plastificirane, notranje iz pocinkane pločevine. Naprava je certificirana po EUROVENtu, razred zračne tesnosti A po standardu EN 1886.</t>
  </si>
  <si>
    <t>kot kot npr.Euroclima ZHK 2000 S 18/9</t>
  </si>
  <si>
    <t>notranja izvedba,</t>
  </si>
  <si>
    <t>izolacija sten najmanj 50 mm,</t>
  </si>
  <si>
    <t>EUROVENT certifikat o skladnosti</t>
  </si>
  <si>
    <t>dovodni sklop:</t>
  </si>
  <si>
    <t>rotacijski regenerator toplote. Izkoristek vračanja toplote 62, pri hlajenju 63%</t>
  </si>
  <si>
    <t>filter F5</t>
  </si>
  <si>
    <t>cirkulacija</t>
  </si>
  <si>
    <t>-Grelnik in protizmrzovalni okvir</t>
  </si>
  <si>
    <t>moč 92,3(70/50°C) kW,</t>
  </si>
  <si>
    <t>hladilna enota in eliminator</t>
  </si>
  <si>
    <t>moč 74,3 (7/12°C) kW,</t>
  </si>
  <si>
    <t>ventilator</t>
  </si>
  <si>
    <t>DOVODNI VENTILATOR 14000 m3/h</t>
  </si>
  <si>
    <t>direktno gnan, nazaj zavite lopatice,</t>
  </si>
  <si>
    <t>elektromotor 9,2kW, zvezno delovanje</t>
  </si>
  <si>
    <t>3x400/50</t>
  </si>
  <si>
    <t>filter F8</t>
  </si>
  <si>
    <t>odvodni sklop  ZHK 2000 S 18/9</t>
  </si>
  <si>
    <t>ODVODNI VENTILATOR 14000 m3/h</t>
  </si>
  <si>
    <t>elektromotor 7,5  kW, zvezno delovanje</t>
  </si>
  <si>
    <t>sestava:rekuperator, direktni pogon z zvezno regulacijo, gretje, hlajenje, mešanje, dušenje zvoka, filtracija</t>
  </si>
  <si>
    <t>DxŠxV=4.57x1.83x2,3m</t>
  </si>
  <si>
    <t>masa = 1985kg</t>
  </si>
  <si>
    <t>Dodatna oprema:</t>
  </si>
  <si>
    <t xml:space="preserve"> - Črpalka in tropotni ventil z motornim pogonom na ogrevanju</t>
  </si>
  <si>
    <t xml:space="preserve"> - Prehodni  ventil z motornim pogonom na hlajenju stani</t>
  </si>
  <si>
    <t xml:space="preserve"> - Žaluzije,</t>
  </si>
  <si>
    <t xml:space="preserve"> - Elastični priključki,</t>
  </si>
  <si>
    <t xml:space="preserve"> - Sifoni,</t>
  </si>
  <si>
    <t xml:space="preserve"> - Nosilni podstavek,</t>
  </si>
  <si>
    <t xml:space="preserve"> - Noge</t>
  </si>
  <si>
    <t>Avtomatika:</t>
  </si>
  <si>
    <t>elementi regulacije</t>
  </si>
  <si>
    <t>elektrokrmilna omara,</t>
  </si>
  <si>
    <t>električno ožičenje,,</t>
  </si>
  <si>
    <t>meritve,</t>
  </si>
  <si>
    <t>nastavitev,</t>
  </si>
  <si>
    <t>zagon</t>
  </si>
  <si>
    <t>ustreza kot  kot npr.ZKH2000S BOSSPLAST</t>
  </si>
  <si>
    <t>komplet</t>
  </si>
  <si>
    <t>Dobava in montaža prokot npr.ožarnih loput za preprečevanje širjenja požara skozi kanale in prezračevalne naprave s požarno odpornostjo 90 minut, z ohišjem iz pocinkane pločevine, lamele iz izolacijskega (brezazbestnega) materiala, s termičnim sprožilom (70°C), EM-pogonom 220 VAC, ter s končnimi stikali za registracijo lege odprto/zaprto za nadzor in kontrolo. Lopute kot npr.PL-12 / E</t>
  </si>
  <si>
    <t>kot npr.: PL-12-K90/E/T2/K/ 150x150</t>
  </si>
  <si>
    <t>kot npr.: PL-12-K90/E/T2/K/ 200x200</t>
  </si>
  <si>
    <t>kot npr.: PL-12-K90/E/T2/K/ 400x250</t>
  </si>
  <si>
    <t>kot npr.: PL-12-K90/E/T2/K/ 600x300</t>
  </si>
  <si>
    <t>kot npr.: PL-12-K90/E/T2/K/ 600x350</t>
  </si>
  <si>
    <t>kot npr.: PL-12-K90/E/T2/K/ 1200x800</t>
  </si>
  <si>
    <t>kot npr.: PL-12-K90/E/T2/K/ 1700x500</t>
  </si>
  <si>
    <t xml:space="preserve">opomba: Pred dobavo in montažo požarnih loput je potrebno preveriti smer in dimenzijo vgradnje. </t>
  </si>
  <si>
    <t>Dobava in montaža okrogle dušilne lopute za nastavitev količine pretoka zraka, sestavljene iz ohišja in lamele iz pocinkane pločevine ter mehanizma za nastavljanje kota lamel. Ročne izvedbe. Z zunanjo izolacijo.</t>
  </si>
  <si>
    <t>DL  f 500</t>
  </si>
  <si>
    <t>DL  f 600</t>
  </si>
  <si>
    <t>Dobava in montaža okrogle dušilne lopute za nastavitev količine pretoka zraka, sestavljene iz ohišja in lamele iz pocinkane pločevine ter mehanizma za nastavljanje kota lamel. Motorne izvedbe. Z zunanjo izolacijo.</t>
  </si>
  <si>
    <t>DL-1/M  f 600</t>
  </si>
  <si>
    <t>Dobava in montaža kvadratnega vrtinčnega difuzorja za dovod  in odvod zraka sestavljen iz priključne komore, regulacijske lopute, perforirane pločevine, maske in plastičnih usmernikov zraka, skupaj z vsem potrebnim pritrdilnim in tesnilnim materialom.</t>
  </si>
  <si>
    <t>OD-8 K1 / A/ S / M 400/16</t>
  </si>
  <si>
    <t>Dobava in montaža rešetke za odvod zraka, z vgrajenim nastavnim delom za nastavitev pretoka zraka, za vgradnjo v kanal, skrite pritrdilne izvedbe.kot kot npr.IMP KLIMA, dim.</t>
  </si>
  <si>
    <t>JR - 1/2-F 425X125</t>
  </si>
  <si>
    <t>Dobava in montaža rešetke za dovod , z vgrajenim nastavnim delom za nastavitev pretoka zraka, za vgradnjo v okrogli kanal, .kot kot npr.IMP KLIMA, dim.</t>
  </si>
  <si>
    <t>SK-4/T/ 825x125</t>
  </si>
  <si>
    <t>Dobava in montaža rešetke za dovod zraka, za vgradnjo v vrata, izdelane iz AL profilov, kot kot npr.IMP KLIMA, dim.</t>
  </si>
  <si>
    <t>AR-4P- 325X225</t>
  </si>
  <si>
    <t>AR-4P- 625X225</t>
  </si>
  <si>
    <t>Dobava in montaža odvodnega prezračevalnega ventila, izdelanega iz jeklene pločevine in prašno lakiranega, kot kot npr.IMP KLIMA</t>
  </si>
  <si>
    <t>PV 1 - f100</t>
  </si>
  <si>
    <t>PV 1 - f200</t>
  </si>
  <si>
    <t>PV 1 - f125</t>
  </si>
  <si>
    <t>Dobava in montaža vpihovalne šobe . kot kot npr.IMP KLIMA</t>
  </si>
  <si>
    <t>VS-4/E f160</t>
  </si>
  <si>
    <t>Dobava in montaža aluminijaste zaščitne rešetke za vgradnjo na okvir .kot kot npr.IMP KLIMA</t>
  </si>
  <si>
    <t>AZR - 3 400X300</t>
  </si>
  <si>
    <t>Dobava in montaža regulacijske žaluzije sestavljene iz osnovnega okvirja in lamel na motorni pogon z regulacijo ter vezavo na klimat..kot kot npr.IMP KLIMA</t>
  </si>
  <si>
    <t>RŽ-1 A/3/B B8/J8 200x200  (na risbi RŽ-1/M)</t>
  </si>
  <si>
    <t>RŽ-2 A/3/B B8/J8 600x300 (na risbi RŽ-1/M)</t>
  </si>
  <si>
    <t>RŽ-2 A/3/B B8/J8 400x250 (na risbi RŽ-1/M)</t>
  </si>
  <si>
    <t>Dobava in montaža zaščitne samodvižne žaluzije z strešno kapo za montažo na poševno streho, skupaj z elastičnim priključkom in  nastavnim delom.</t>
  </si>
  <si>
    <t>dimenzije:</t>
  </si>
  <si>
    <t>400x300</t>
  </si>
  <si>
    <t>Cevni odvodni ventilator</t>
  </si>
  <si>
    <r>
      <t>pretok zraka 560 m</t>
    </r>
    <r>
      <rPr>
        <vertAlign val="superscript"/>
        <sz val="10"/>
        <rFont val="Arial"/>
        <family val="2"/>
      </rPr>
      <t>3</t>
    </r>
    <r>
      <rPr>
        <sz val="12"/>
        <rFont val="Arial"/>
        <family val="2"/>
      </rPr>
      <t>/h</t>
    </r>
  </si>
  <si>
    <t>totalni tlak 190 Pa</t>
  </si>
  <si>
    <t>zvočni nivo v sealni cevi  58dB (A)</t>
  </si>
  <si>
    <t xml:space="preserve"> el.motorjem za napetost 220 V, 50 Hz</t>
  </si>
  <si>
    <t>nazivna moč 110 W</t>
  </si>
  <si>
    <t>Vključno  - z brezstopenskim stikalom za vklop vezan na časovno stikalo</t>
  </si>
  <si>
    <t xml:space="preserve">              - pritrdilnim materialom</t>
  </si>
  <si>
    <t xml:space="preserve">              - fleksibilnimi spoji</t>
  </si>
  <si>
    <r>
      <t>pretok zraka 810 m</t>
    </r>
    <r>
      <rPr>
        <vertAlign val="superscript"/>
        <sz val="10"/>
        <rFont val="Arial"/>
        <family val="2"/>
      </rPr>
      <t>3</t>
    </r>
    <r>
      <rPr>
        <sz val="12"/>
        <rFont val="Arial"/>
        <family val="2"/>
      </rPr>
      <t>/h</t>
    </r>
  </si>
  <si>
    <t>totalni tlak 175 Pa</t>
  </si>
  <si>
    <t>nazivna moč 158 W</t>
  </si>
  <si>
    <t xml:space="preserve">Vključno  - z brezstopenskim stikalom za vklop vezan na časovno stikalo </t>
  </si>
  <si>
    <t>kot npr.: Pichler</t>
  </si>
  <si>
    <t>Ventilator za odvod zraka iz sanitarij z zaščito in prigrajenim timerjem, ter električnim priključkom</t>
  </si>
  <si>
    <r>
      <t>pretok zraka 90 m</t>
    </r>
    <r>
      <rPr>
        <vertAlign val="superscript"/>
        <sz val="10"/>
        <rFont val="Arial"/>
        <family val="2"/>
      </rPr>
      <t>3</t>
    </r>
    <r>
      <rPr>
        <sz val="12"/>
        <rFont val="Arial"/>
        <family val="2"/>
      </rPr>
      <t>/h</t>
    </r>
  </si>
  <si>
    <t>N=30W 220V</t>
  </si>
  <si>
    <t>Lpa=46dB</t>
  </si>
  <si>
    <t>m=1,1kg</t>
  </si>
  <si>
    <t>Ventilator za odvod zraka iz tehničnih prostorov , podometne izvedbe, z prokot npr.ovratno loputo, prigrajenim timerjem, ter električnim priključkom</t>
  </si>
  <si>
    <t>N=78W 220V</t>
  </si>
  <si>
    <t>Lpa=63dB</t>
  </si>
  <si>
    <t>zašita IP54</t>
  </si>
  <si>
    <t>kot npr.Limodor typ LW/A-UP</t>
  </si>
  <si>
    <t>Montaža enot ali sklopov enot v celoten klimat na objektu, postavitev klimata in povezava s kanali</t>
  </si>
  <si>
    <t>preboji in ostala gradbena dela na objektu (za kanalsko povezavo in električno ožičenje)</t>
  </si>
  <si>
    <t>kabliranje med klimatsko elektrokrmilno omaro in elementi v prostoru, v kanalski mreži z elementi v prostoru, požarnimi loputami, kot npr.ali...</t>
  </si>
  <si>
    <t>Pritrdilni material</t>
  </si>
  <si>
    <t xml:space="preserve"> za vodoravno, poševni in navpično pritrditev kanalov in klima naprave na gradbeno ali drugo vrsto konstrukcije. Izvedba obešal je iz pocinkane perforirane pločevine in sintetične gume  – dušenje zvoka 17 dB(A), navojne palice s temeljno ploščo ali temeljnim profilom, kovinske vložke, vijake z maticami, drsne in fiksne podpore. Vsa obešala se izvede po smernicah za montažo in preprečevanje prenosa hrupa na gradbeno konstrukcijo za kanale naslednjih dimenzij in kvadratur!</t>
  </si>
  <si>
    <t>Dobava in montaža večplastnih fleksibilnih cevi, toplotno izoliranih z izolacijo debeline 25 mm, za povezavo kanalske mreže z dovodno / odvodnimi elementi, kot kot kot npr.ISODEC 25, , dimenzij</t>
  </si>
  <si>
    <t>DN 200</t>
  </si>
  <si>
    <t>Kanalski razvod</t>
  </si>
  <si>
    <t>Izdelava in montaža kanala pravokotnega, namenjenega dovodu in odvodu zraka od klimata do prostorov. Kanal se izdela iz pocinkane plocevine debeline 0,6 do 1,1 mm glede na dimenzije kanala po DIN 24190 kot kot npr.F z vzdolžnimi zgibi, drückstufe 2 oziroma 5, s prirobničnimi "MEZ-Syphonflange" spoji, vključno s koleni, odcepi in prehodnimi kosi</t>
  </si>
  <si>
    <t>oziroma</t>
  </si>
  <si>
    <t>Izdelava in montaža kanala okroglega preseka, namenjenega dovodu in odvodu zraka od klimata do prostorov. Kanal se izdela iz pocinkane plocevine debeline 0,6 do 1,1 mm glede na dimenzije kanala po DIN 24152 (okrogli), z vzdolžnimi zgibi, prirobničnimi spoji, vključno s koleni, odcepi in prehodnimi kosi</t>
  </si>
  <si>
    <t>opomba</t>
  </si>
  <si>
    <t>Izolacija</t>
  </si>
  <si>
    <t>Dobava in montaža izolacije zračnih kanalov s ploščami iz umetnega kavčuka s parozaporno, zaprto celično strukturo, debeline 9mm, samougasljivega razred B1, kot kot npr.ArmaCell AC</t>
  </si>
  <si>
    <t>Napisne ploščice 
in označtitev smeri pretokov</t>
  </si>
  <si>
    <t>zraka, vključno s pritrdilnim materialom</t>
  </si>
  <si>
    <t xml:space="preserve">Funkcijska shema, 
vložena v okvir in </t>
  </si>
  <si>
    <t>zaščitena s steklom, skupaj s pritrdilnim</t>
  </si>
  <si>
    <t>materialom</t>
  </si>
  <si>
    <t xml:space="preserve">Prokot npr.ožarno zatesnenje gradbenih </t>
  </si>
  <si>
    <t>Požarno varnostno tesnenje vseh gradbenih prebojev po grobi zazidav z intumescentne akrilne tesnilne mase</t>
  </si>
  <si>
    <t>tehnični podatki:</t>
  </si>
  <si>
    <t>spec teža: 1,6-0,2g/cm2</t>
  </si>
  <si>
    <t>ekspandiranje: min 1:1,6 (400°C)</t>
  </si>
  <si>
    <t>vsebnost suhe snovi: +-8ut.%</t>
  </si>
  <si>
    <t>krčenje ob sušenju: &lt; 25 vol%</t>
  </si>
  <si>
    <t>žaro izguba ca70ut.% (600°C)</t>
  </si>
  <si>
    <t>elastičnost po utrditvi: min 15</t>
  </si>
  <si>
    <t xml:space="preserve"> testirano po EN29001</t>
  </si>
  <si>
    <t>št. tub</t>
  </si>
  <si>
    <t xml:space="preserve">Protihrupno zatesnenje gradbenih </t>
  </si>
  <si>
    <t>Protihrupno obojestransko tesnenje vseh gradbenih prebojev po grobi zazidav s tesnilno maso med prehodi skozi gradbeno konstrukcijo</t>
  </si>
  <si>
    <t>Požarna zapora prehodov
inštalacij skozi požarne sektorje z 'endotermnim požarnimi premazom in kameno volno</t>
  </si>
  <si>
    <t>Pož.odpornost: EI 90 S</t>
  </si>
  <si>
    <t>Predmet ponudbe je dobava in montaža požarne premaza in kamene volne kot zapore prehoda inštalacij skozi požarne sektorje, ki so lahko masivni zidovi, kakor tudi lahke predelne stene, minimalne debeline 10 cm. Inštalacije je potrebno premazati 10 cm pred in 10 cm po preboju v debelini najmanj 1 mm. Prav tako je potrebno premazati kameno volno in zid v debelini najmanj 1 mm suhega sloja najmanj 10 cm več kot je velikost odprtine. Ob montaži je potrebno upoštevati navodila proizvajalca.</t>
  </si>
  <si>
    <t>Za celotno konstrukcijo je potrebno predložiti ustrezna dokazila o požarnih odpornostih.</t>
  </si>
  <si>
    <r>
      <t>z montažo za velikost do 0,1-1,5 m</t>
    </r>
    <r>
      <rPr>
        <vertAlign val="superscript"/>
        <sz val="12"/>
        <rFont val="Arial"/>
        <family val="2"/>
      </rPr>
      <t>2</t>
    </r>
  </si>
  <si>
    <t>Volumska nastavitev distribucijskih elementov za  prezračevalne naprave  in pripadajoče distribucijske elemente</t>
  </si>
  <si>
    <t>Meritve 
količin zraka, temperature, vlage, šumnosti in nadtlakov v prostorih</t>
  </si>
  <si>
    <t>Poskusno obratovanje, sestavljeno iz sledečih</t>
  </si>
  <si>
    <t>delavnosti:</t>
  </si>
  <si>
    <t xml:space="preserve"> - prepihovanje in čiščenje kanalskih razvodov</t>
  </si>
  <si>
    <t xml:space="preserve"> - pregled inštalacije</t>
  </si>
  <si>
    <t xml:space="preserve"> - meritve karakterističnih veličin klimatizacijskega sistema vključno s pismenim poročilom</t>
  </si>
  <si>
    <t xml:space="preserve"> - simuliranje napak pri delovanju sistema v </t>
  </si>
  <si>
    <t xml:space="preserve">   različnih režimih obratovanja</t>
  </si>
  <si>
    <t xml:space="preserve"> - navodila za obratovanje in vzdrževanje</t>
  </si>
  <si>
    <t xml:space="preserve"> - Nadzor nad deli pri gradnji</t>
  </si>
  <si>
    <t>- delovanje ventilatorjev,</t>
  </si>
  <si>
    <t>- delovanje avtomatske regulacije,</t>
  </si>
  <si>
    <t>- pregled instalacije, armatur in aparatov,</t>
  </si>
  <si>
    <t>- pregled delovanja ventilatorjev, črpalk in ostalih naprav in elementov regulacije,</t>
  </si>
  <si>
    <t>Poizkusno obratovanje traja neprekinjeno 72 ur.</t>
  </si>
  <si>
    <t xml:space="preserve">Skupaj prezračevanje </t>
  </si>
  <si>
    <t>5.5.3.1.  PROJEKTANTSKI POPIS  OPREME  IN MONTAŽNIH DEL S   PREDIZMERAMI</t>
  </si>
  <si>
    <t>VODOVOD IN KANALIZACIJA</t>
  </si>
  <si>
    <t>Kompletno konzolno stranišče antivandal izvedbe , kvalitete 1, sestoječe iz:</t>
  </si>
  <si>
    <t>školjke iz sanitarnega porcelana z odtokom zadaj, kot kot npr.Dolomite</t>
  </si>
  <si>
    <t>plastične sedežne deske iz polne plastike</t>
  </si>
  <si>
    <t>izplakovalnega kotlička s podometno vgradnjo – art 110-800 Geberit, s PVC odsesovalno garnituro, s plovnim ventilom, s kotnim regulacijskim ventilom DN 15 in  vezno cevjo</t>
  </si>
  <si>
    <t>kot npr.ko za dvostopensko proženje Geberit barva krom</t>
  </si>
  <si>
    <t>vključno ves tesnilni in pritrdilni material</t>
  </si>
  <si>
    <t>kot npr. Hatria</t>
  </si>
  <si>
    <t>Kompleten umivalnik, sestoječ iz:</t>
  </si>
  <si>
    <t>fajančevinaste  školjke kvalitete Ia,  velikosti 680x520  mm, pritrjene na steno z  medeninastimi vijaki in podložkami, kromiranega  medeninastega sifona DN 32 S oblike z zvezno cevjo in  rozeto, kromiranega  medeninastega odtočnega ventila  DN 32 s čepom na verižici in držalom,  enoročno stoječo mešalno    baterijo kot npr.Armal    s    kotnima stenskima regulacijskima  ventiloma  DN 15 z  rozetama  in kapama,  kompletno  s  tesnilnim  in  pritrdilnim materialom</t>
  </si>
  <si>
    <t xml:space="preserve">kot npr.Hatria </t>
  </si>
  <si>
    <t>Kompleten pisoar, sestavljen iz:</t>
  </si>
  <si>
    <t>školjke iz sanitarnega porcelana kljunaste izvedbe</t>
  </si>
  <si>
    <t>kromiranega medeninastega odtoka DN 50 za stenske pisoarje</t>
  </si>
  <si>
    <t>kromiranega medeninastega podometnega magnetnega ventila DN 15 a proženje preko senzorja</t>
  </si>
  <si>
    <t>elektronska enota izplakovalnega ventila in avtomatiko, podometno omarico in pokrovom, kot kot npr.ARMAL</t>
  </si>
  <si>
    <t>vključno z vsem tesnilnim in pritrdilnim materialom, npr.Dolomite Volga</t>
  </si>
  <si>
    <t>Kompletno stranišče za invalide, kvalitete 1A, sestoječe iz:</t>
  </si>
  <si>
    <t>Školjke iz sanitarnega porcelana z zadnjim iztokom, plastične sedežne deske, izplakovalnega kotlička za nizko montažo, s PVC odsesovalno garnituro, s plivnim ventilom, s kotnim regulirnim ventilom DN 15, z bakreno in PVC zvezno cevko in mehanizmom za posluževanje, vključno z vsem tesnilnim in pritrdilnim materialom, kot npr.Keramica Dolomiti .ATLANTIS 2838/2839</t>
  </si>
  <si>
    <t>Pribor za sanitarije za invalide, sestoječ iz držala in ustrezno nagnjenega ogledala pri umivalniku, montaža in pritrdilni material.</t>
  </si>
  <si>
    <t xml:space="preserve">Kpl     </t>
  </si>
  <si>
    <t>Komplet umivalnik za invalide, kvalitete 1A, sestoječ iz:</t>
  </si>
  <si>
    <t>Školjke iz sanitarnega porcelana, kromiranega medeninastega odtočnega ventila DN 32, kromiranega medeninastega sifona DN 32, kromirane medeninaste enoročne stoječe mešalne baterije DN 15, dveh kromiranih medeninastih kotnih regulirnih ventilov DN 15 z zveznimi cevkami, vključno ves tesnilni in pritrdilni material, kot npr.Keramica Dolomiti ATLANTIS 2837.</t>
  </si>
  <si>
    <t>Pločevinast umivalnik s hrbtom dim 40 cm, prepustnim ventilom DN 20 s holandcem za gumi cev s sifonom iz PVC, pritrdilni in tesnilni material (vgrajen v TP)</t>
  </si>
  <si>
    <t>Komplet trokadero, sestavljen iz</t>
  </si>
  <si>
    <t>Viseči trokadero iz sanitarnega porcelana, kvalitete 1A  z zadnjim  odtokom, kromirane medeninaste dvižne rešetke, izplakovalnega kotlička 9 l, za srednjo montažo, s PVC odsesalno garnituro, s plovnim ventilom, s kotnim regulirnim ventilom DN 15, z bakreno in PVC zvezno cevko, kromirane medeninaste enoročne zidne mešalne baterije DN 15, vključno z izlivom v školjko in gibljivo prho na vodilu, dveh medeninastih podometnih regulirnih ventilov DN 15 s kapama in rozetama</t>
  </si>
  <si>
    <t>Vključno z vsem tesnilnim in pritrdilnim materialom za montažo na steno</t>
  </si>
  <si>
    <t>kot npr.Keramica Dolomiti CORTE 9305</t>
  </si>
  <si>
    <t>Pršna kad iz sanitarnega porcelana, s profiliranim dnom, dimenzije 90 x 90 cm, kvalitete 1A, kromiranega odtočnega ventila DN 32, kromirane medeninaste enoročne zidne mešalne baterije hansgrohe DN 15, vključno z gibljivo prho na vodilu, dveh medeninastih podometnih regulacijskih ventilov DN 15 s kapama in rozetama, vključno ves tesnilni in pritrdilni material – izbira po detajlu arhitekta</t>
  </si>
  <si>
    <t>Enako kot pozicija 9., samo brez kadi, mešalna garnitura s prho.</t>
  </si>
  <si>
    <t>Kpl</t>
  </si>
  <si>
    <t>Naprava za mehčanje sanitarne tople vode kot kot npr.POLAR IMP PREMONT PI 25 (1˝), z vso pripadajočo opremo.</t>
  </si>
  <si>
    <t>Presek mag.polja 5 m2; 60 l/min; 3,6 m3/h, dolžina 248 mm, ø 102 mm, 7,3 kg, filter DN 25, čistilni kos DN 25</t>
  </si>
  <si>
    <t>Stoječi bojler V = 1000 l, z vgrajenim izmenljivim toplotnim izmenjevalcem, skupaj s toplotno izolacijo in zunanjim zaščitnim plaščem</t>
  </si>
  <si>
    <t>Inštalcijski material : vijačni in tesnilni material, elektro priključek za regulacijo, proti povratni ventil DN 32, varnostni ventil DN 25, obtočna črpalka DN 15</t>
  </si>
  <si>
    <t>Priključki : ogrevanje DN 32</t>
  </si>
  <si>
    <t>Sanitarna voda T.H.V. DN 32, C.DN 15</t>
  </si>
  <si>
    <t>Električni priključke : 2,5 kW, 220 V, 50 Hz</t>
  </si>
  <si>
    <t>Varnostna posoda V = 60 l</t>
  </si>
  <si>
    <t xml:space="preserve">Kos     </t>
  </si>
  <si>
    <t>Ogledalo, skupaj s sponkami in vijaki za pritrditev</t>
  </si>
  <si>
    <t>dim: 188/115x4 mm</t>
  </si>
  <si>
    <t>dim: 90/115x4 mm</t>
  </si>
  <si>
    <t>dim: 90/100x4 mm</t>
  </si>
  <si>
    <t>dim: 60/115x4 mm</t>
  </si>
  <si>
    <t>dim: 60/100x4 mm</t>
  </si>
  <si>
    <t xml:space="preserve"> op. Mere kontrolirati z arhitektom</t>
  </si>
  <si>
    <t>Polička etažera, skupaj s pritrdilnim materialom</t>
  </si>
  <si>
    <t>kot npr Ceramica Dolomite, art. 4498</t>
  </si>
  <si>
    <t>Omarica za papirnate brisače zloženke</t>
  </si>
  <si>
    <t>kot npr.Kimberly-Clark kot kot npr.6011</t>
  </si>
  <si>
    <t>Kromirana medeninasta posodica za tekoče milo, vključno pritrdilni material, V = 0,5 l</t>
  </si>
  <si>
    <t>kot npr.Kimberly Clark kot kot npr.6905</t>
  </si>
  <si>
    <t>Kljukica za obešanje obleke, skupaj s pritrdilnim materialom</t>
  </si>
  <si>
    <t>Ceramica Dolomite, art. 4507</t>
  </si>
  <si>
    <t>Držalo za toaletni papir, skupaj s pritrdilnim materialom, kot npr.kot kot npr.Kimberly-Clark, srednje Jumob držalo kot kot npr.8903</t>
  </si>
  <si>
    <t xml:space="preserve"> WC ščetka z držalom</t>
  </si>
  <si>
    <t>Koš za papirne odpadke, V = 15 litrov</t>
  </si>
  <si>
    <t>Zidni prokot npr.ožarni hidrant EURO sestoječ se iz:</t>
  </si>
  <si>
    <t>pločevinaste omarice, izdelane iz črne pločevine z vratci na jezično zaporo in ustreznim napisom, dim: 740 x 840 x 250 mm</t>
  </si>
  <si>
    <t>zapornega ventila DN 50 za zidne hidrante</t>
  </si>
  <si>
    <t>30 m dolge cevi iz armiranega gumija, skupaj s stabilno in tlačno spojko "c" in reducirnim kosom</t>
  </si>
  <si>
    <t>ročnik z ustnikom in zasunom DN 25 mm</t>
  </si>
  <si>
    <t>vkljucno z vsem tesnilnim in pritrdilnim materialom</t>
  </si>
  <si>
    <t>kot kot npr.POHORJE art. HO-ZK s kolutom</t>
  </si>
  <si>
    <t>Medeninasta pipa za ND 10, z navojnimi priključki, vključno z ročico</t>
  </si>
  <si>
    <t xml:space="preserve"> DN 15</t>
  </si>
  <si>
    <t xml:space="preserve"> DN 20</t>
  </si>
  <si>
    <t xml:space="preserve"> DN 25</t>
  </si>
  <si>
    <t xml:space="preserve"> DN 32</t>
  </si>
  <si>
    <t xml:space="preserve"> DN 40</t>
  </si>
  <si>
    <t>Medeninasti poševno sedežni ventil z možnostjo nastavitve preseka na odcepih cirkulacije za NP 10</t>
  </si>
  <si>
    <t>R DN 20</t>
  </si>
  <si>
    <t>Medeninasti podometni ventil s kombinirano  kapo in rozeto</t>
  </si>
  <si>
    <t>DN 15</t>
  </si>
  <si>
    <t>DN 20</t>
  </si>
  <si>
    <t xml:space="preserve">. </t>
  </si>
  <si>
    <t>Pocinkana navojna cev gola po JUS C.B5.225 z dodatkom za  razrez,  vključno s  fitingi,  tesnilnim  in pritrdilnim  materialom,  cevi  izolirane  , vodene v tlaku in steni</t>
  </si>
  <si>
    <t>NV 15</t>
  </si>
  <si>
    <t>NV 20</t>
  </si>
  <si>
    <t>NV 25</t>
  </si>
  <si>
    <t>NV 32</t>
  </si>
  <si>
    <t>NV 40</t>
  </si>
  <si>
    <t>NV 50</t>
  </si>
  <si>
    <t>NV 65</t>
  </si>
  <si>
    <t>Toplotna izolacija cevi hladne vode,  izvedena iz žlebakov, segmentov ali gibljivih cevi iz ekspandirane umetne mase z zaprtimi celicami, za naslednje premere cevovodov, kot npr.ITS, 9 mm Armstrong</t>
  </si>
  <si>
    <t>Toplotna izolacija cevi tople vode,  izvedena iz žlebakov, segmentov ali gibljivih cevi iz ekspandirane umetne mase z zaprtimi celicami, za naslednje premere cevovodov, kot npr.ITS, 19 mm Armstrong</t>
  </si>
  <si>
    <t xml:space="preserve">m     </t>
  </si>
  <si>
    <t>Obešala, konzole, držala iz profilnega železa, cevovodov</t>
  </si>
  <si>
    <t>Dvakratno zaščitno miniziranje konzol in držal po prehodnem čiščenju</t>
  </si>
  <si>
    <r>
      <t>m</t>
    </r>
    <r>
      <rPr>
        <vertAlign val="superscript"/>
        <sz val="10"/>
        <rFont val="Arial"/>
        <family val="2"/>
      </rPr>
      <t>2</t>
    </r>
  </si>
  <si>
    <t>Tlačni preizkus in izpiranje instalacije</t>
  </si>
  <si>
    <t>Dezinfekcija cevovodov pitne vode</t>
  </si>
  <si>
    <t>Izdelava PID po opravljeni montaži</t>
  </si>
  <si>
    <t>Pripravljalna in zaključna dela</t>
  </si>
  <si>
    <t>SKUPAJ VODOVNA NAPELJAVA</t>
  </si>
  <si>
    <t xml:space="preserve"> Notranja kanalizacija fekalnih odplak</t>
  </si>
  <si>
    <t>PVC cev z obojkami za vodenje odplak, izdelana po DIN 19531 iz trdega PVC, vključno s fazonskimi kosi, tesnilnim in pritrdilnim materialom</t>
  </si>
  <si>
    <t>75 mm</t>
  </si>
  <si>
    <t>110 mm</t>
  </si>
  <si>
    <t>Litoželezna cev TRM brez obojk, za vodenje odplak, izdelana po DIN 19.522, znotraj in zunaj zaščitena proti koroziji, vključno s fazonskimi kosi, tesnilnim in pritrdilnim materialom</t>
  </si>
  <si>
    <t>Bakrena strešna kapa za odzračevalno cev</t>
  </si>
  <si>
    <r>
      <t>f</t>
    </r>
    <r>
      <rPr>
        <sz val="10"/>
        <rFont val="Arial"/>
        <family val="2"/>
      </rPr>
      <t>100</t>
    </r>
  </si>
  <si>
    <r>
      <t>f</t>
    </r>
    <r>
      <rPr>
        <sz val="10"/>
        <rFont val="Arial"/>
        <family val="2"/>
      </rPr>
      <t xml:space="preserve">  70</t>
    </r>
  </si>
  <si>
    <t>Revizijska vratca, izdelana po detajlu iz  črne pločevine, z vratci na jezično zaporo, dim 70/50 cm</t>
  </si>
  <si>
    <t>Smradna zapora s kroglo, izdelek Geberit art. 152.861, DN 100 (HL 900)</t>
  </si>
  <si>
    <t>Litoželezna talna rešetka z zvonastim sifonom in lovilnim košem</t>
  </si>
  <si>
    <t>Dim. 25/25 cm</t>
  </si>
  <si>
    <t>Dim. 80/20 cm</t>
  </si>
  <si>
    <r>
      <t xml:space="preserve">Kanaleta izdelana iz nerjavnega jekla  z zvonastim sifonom in priključkom </t>
    </r>
    <r>
      <rPr>
        <sz val="10"/>
        <rFont val="Symbol"/>
        <family val="1"/>
      </rPr>
      <t xml:space="preserve">f </t>
    </r>
    <r>
      <rPr>
        <sz val="10"/>
        <rFont val="Arial"/>
        <family val="2"/>
      </rPr>
      <t>100</t>
    </r>
  </si>
  <si>
    <t>Dim. DxŠxV: 300x5x5cm</t>
  </si>
  <si>
    <t>po detjlu arh.</t>
  </si>
  <si>
    <t>PVC talni sifon s kromirano medeninasto ploščico, težje izvedbe, prilagojen za javne prostore</t>
  </si>
  <si>
    <t>150x150 mm</t>
  </si>
  <si>
    <t>Profilno jeklo za podpore in obešala, vključno pritrdilni material, z osnovnim premazom , obračun po specifični masi</t>
  </si>
  <si>
    <t>Transportni in ostali splošni stroški, zavarovalni in manipulativni stroški</t>
  </si>
  <si>
    <t>SKUPAJ VODOVOD IN KANALIZACIJA</t>
  </si>
  <si>
    <t>H.</t>
  </si>
  <si>
    <t>Trafo postaja</t>
  </si>
  <si>
    <t>TP STOPIČE</t>
  </si>
  <si>
    <t>TRANSFORMATORSKA POSTAJA</t>
  </si>
  <si>
    <t>REKAPITULACIJA</t>
  </si>
  <si>
    <t>20 kV KABLOVOD</t>
  </si>
  <si>
    <t>NIZKONAPETOSTNI 0,4 kV RAZVOD</t>
  </si>
  <si>
    <t>SKUPAJ BREZ DDV</t>
  </si>
  <si>
    <t>DDV 20 %</t>
  </si>
  <si>
    <t>SKUPAJ Z DDV</t>
  </si>
  <si>
    <t xml:space="preserve">Zakoličba trase, jaškov in ostalih obstoječih komunalnih vodov na področju gradnje </t>
  </si>
  <si>
    <t>Strojni izkop jame v terenu IV. ktg za kabelski jašek dimenzij 2,0 x 2,0 x 1,8 m ter delni zasip z dobavo tampona, utrditvijo in planiranjem ter vzpostavitev v prvotno stanje (6 kabelskih jaškov; 18 m3/jašek)</t>
  </si>
  <si>
    <t>Izdelava betonskega kabelskega jaška  notranjih dimenzij 2,0 x 2,0 x 1,8, izdelava AB podložnega betona, izdelava opaža, vstavljanje armature, izdelava sten jaška z dobavo in montažo tipskih uvodnic, izdelava gornje betonske plošče, dobava in montaža 2 x LTŽ pokrova 400 kN dimenzij 0,6 m x 0,6 m s snemljivo prečko</t>
  </si>
  <si>
    <t>Strojni izkop kabelskega jarka širine 0,55 m spodaj, 0,75 m zgoraj in globine 1,30 m v terenu IV. ktg., položitev rdečih, zunaj in znotraj gladkih cevi PVC fi 160 mm, obbetoniranje s suhim betonom MB20 spodaj in zgoraj v sloju debeline 10 cm, položitev opozorilnega traku, zasip z izkopanim materialom, planiranje, vzpostavitev v prvotno stanje (pri križanjih z ostalimi komunalnimi vodi izkop izvajati s povečano pazljivostjo v kombinaciji z ročnim izkopom</t>
  </si>
  <si>
    <t xml:space="preserve"> - položitev 9 x PVC fi 160 mm</t>
  </si>
  <si>
    <t>Strojni izkop kabelskega jarka širine 0,55 m spodaj, 0,75 m zgoraj in globine 1,15 m v terenu IV. ktg., položitev rdečih, zunaj in znotraj gladkih cevi PVC fi 160 mm, obbetoniranje s suhim betonom MB20 spodaj in zgoraj v sloju debeline 10 cm, položitev opozorilnega traku, zasip z izkopanim materialom, planiranje, vzpostavitev v prvotno stanje (pri križanjih z ostalimi komunalnimi vodi izkop izvajati s povečano pazljivostjo v kombinaciji z ročnim izkopom</t>
  </si>
  <si>
    <t xml:space="preserve"> - položitev 3 x PVC fi 160 mm</t>
  </si>
  <si>
    <t>Strojni izkop jame za betonski drog dimenzij 1,6 x 1,6 x 2,2 m v terenu III.ktg, zasip jame z nabijanjem in fino planiranje (1 drog; 10,4 m3/drog)</t>
  </si>
  <si>
    <t>Dobava in vgradnja betonskih cevi fi 60 cm za postavitev droga</t>
  </si>
  <si>
    <t>Dobava betona MB 20, vgradnja cevi za ozemljitev in kable ter betoniranje temelja</t>
  </si>
  <si>
    <t>Zaščita gornjega dela temelja s fino cementno malto</t>
  </si>
  <si>
    <t>Strojni izkop ozemljitvenega jarka globine 0,60m in širine 0,40m v terenu IV. kategorije za izvedbo ozemljitev in potencialnega obroča, zasip z nabijanjem na 20 cm in planiranje</t>
  </si>
  <si>
    <t>Dobava in položitev ozemljitvenega valjanca Fe/Zn 25x4 mm v izkopani jarek ter povezovanje valjanca s križnimi sponkami</t>
  </si>
  <si>
    <t>Prilagoditev pri križanjih z ostalimi komunalnimi vodi</t>
  </si>
  <si>
    <t>Zatesnitev koncev praznih cevi s PUR-PEN maso</t>
  </si>
  <si>
    <t>Nakladanje preostale zemlje in odpadnega materiala, odvoz</t>
  </si>
  <si>
    <t>Zavarovanje izkopov pred padci in vsutjem materiala (5 % zemeljskih del)</t>
  </si>
  <si>
    <t>Nepredvidena zemeljska dela 
(5 % zemeljskih del)</t>
  </si>
  <si>
    <t>Zakoličba kabelske trase, ozemljitev, jaškov in omaric</t>
  </si>
  <si>
    <t>Strojni izkop jame v terenu IV. ktg za kabelski jašek (jašek z betonsko cevjo fi 1100 mm globine 1,2) m ter delni zasip z dobavo tampona, utrditvijo in planiranjem ter vzpostavitev v prvotno stanje (2 kabelska jaška; 5,5 m3/jašek)</t>
  </si>
  <si>
    <t>Izdelava podložne plošče debeline 12 cm z betonom MB20, dobava in postavitev betonske cevi globine 1,2 m, dobava in izdelava opaža za gornjo betonsko ploščo z dobavo in vstavljanjem armature, betoniranje gornje betonske plošče, dobava in montaža LTŽ pokrova 400 kN dimenzij 0,6 m x 0,6 m z napisom "Elektrika"</t>
  </si>
  <si>
    <t>Strojni izkop kabelskega jarka širine 0,4 m spodaj, 0,6 m zgoraj in globine 1,2 m v terenu IV. ktg., dobava in položitev rdečih, zunaj in znotraj gladkih cevi PVC fi 160 mm, opozorilnega traku, obbetoniranje cevi po celi dolžini s suhim betonom MB15, zasip z izkopanim materialom, planiranje, vzpostavitev v prvotno stanje 
Op.: - pri križanjih in približevanjih z ostalimi komunalnimi vodi izkop izvajati s povečano pazljivostjo v kombinaciji z ročnim izkopom</t>
  </si>
  <si>
    <t xml:space="preserve"> - položitev 6 x PVC fi 160 mm</t>
  </si>
  <si>
    <t xml:space="preserve"> - položitev 2 x PVC fi 160 mm</t>
  </si>
  <si>
    <t>Dolblenje zidu za postavitev tipske omarice inox E4 podometna montaža Elektroservisi</t>
  </si>
  <si>
    <t>Dobava in montaža omarice inox E4</t>
  </si>
  <si>
    <t>Zavarovanje izkopov pred padci in vsutjem materiala (3 % zemeljskih del)</t>
  </si>
  <si>
    <t>Nepredvidena zemeljska dela 
(3 % zemeljskih del)</t>
  </si>
  <si>
    <t xml:space="preserve"> DN 10</t>
  </si>
  <si>
    <t>R DN 15</t>
  </si>
  <si>
    <t>NV 10</t>
  </si>
  <si>
    <t>125 mm</t>
  </si>
  <si>
    <t>DN 75</t>
  </si>
  <si>
    <t xml:space="preserve">SKUPAJ EUR: </t>
  </si>
  <si>
    <t xml:space="preserve">OPOMBA:  PZI - </t>
  </si>
  <si>
    <t>POPUST</t>
  </si>
  <si>
    <t>SKUPAJ S POPUSTOM</t>
  </si>
  <si>
    <t>DAVEK DDV</t>
  </si>
  <si>
    <t>material ocena:                                         kpl</t>
  </si>
  <si>
    <t>ocena                                         kpl</t>
  </si>
  <si>
    <t>I. ZAČASNA TRAFO POSTAJA</t>
  </si>
  <si>
    <t>PROJEKTANTSKI PREDRAČUN</t>
  </si>
  <si>
    <t>DATUM: 05.005.2010</t>
  </si>
  <si>
    <t>20 kV KBV in TP Stopiče-šola</t>
  </si>
  <si>
    <t>MERA</t>
  </si>
  <si>
    <t>KOLIČINA</t>
  </si>
  <si>
    <t>CENA NA ENOTO</t>
  </si>
  <si>
    <t>ZNESEK</t>
  </si>
  <si>
    <t>TP 20/0,4 kV Stopiče-šola</t>
  </si>
  <si>
    <t>Gradbena dela</t>
  </si>
  <si>
    <t>1.1.1</t>
  </si>
  <si>
    <t>Strojni izkop gradbene jame za transformatorsko postajo (talne plošče) dimenzij 3x3m globine 1,2m (po skici)</t>
  </si>
  <si>
    <t>1.1.2</t>
  </si>
  <si>
    <t>Izravnava gradbene jame z utrditvijo (po skici)</t>
  </si>
  <si>
    <t>VSOTA</t>
  </si>
  <si>
    <t>elektromontažna dela in oprema</t>
  </si>
  <si>
    <t>1.2.1</t>
  </si>
  <si>
    <t>Montaža transformatorja 250 kVA</t>
  </si>
  <si>
    <t>1.2.2</t>
  </si>
  <si>
    <t>Montaža tipske tranformatorske postaje IMP 2/24.</t>
  </si>
  <si>
    <t>1.2.3</t>
  </si>
  <si>
    <t>Montaža 20 kV kabelskega priključka na transformator (20 kV kabel 70mm2-30m, 20 kV kabelski končnik-3 kos, priključni</t>
  </si>
  <si>
    <t>1.2.4</t>
  </si>
  <si>
    <t>Dobava in položitev ozemljitevenega traku Fe-Zn 25x4, kompletno s spojnim materialom za ozemljitev transformatorske postaje</t>
  </si>
  <si>
    <t>1.2.5</t>
  </si>
  <si>
    <t>Najem transformatorske postaje</t>
  </si>
  <si>
    <t>mesec</t>
  </si>
  <si>
    <t>1.2.6</t>
  </si>
  <si>
    <t>Demontaža tipske tranformatorske postaje IMP 2/24.</t>
  </si>
  <si>
    <t>20 kV kablovod</t>
  </si>
  <si>
    <t>2.1.1</t>
  </si>
  <si>
    <t>Strojni izkop gradbene jame za izdelavo križnega jaška svetle dimenzije 200x200x180 cm, ter delni zasip z dobavo tampona, utrditvijo in planiranjem 3ktg</t>
  </si>
  <si>
    <t>2.1.2</t>
  </si>
  <si>
    <t>Izdelava križnega betonskega kabelskega jaška dimenzij 200x200x180, izdelava AB temeljne plošče 20 cm, z odprtinami za cevi (montažo tipskih uvodnic) kabelske kanalizacije z izdelavo AB nosilne plošče 25 cm ,tulca nad nosilno ploščo min.250mm</t>
  </si>
  <si>
    <t>2.1.3</t>
  </si>
  <si>
    <t>Vgradnja LTŽ pokrova ART  802  -  25 T</t>
  </si>
  <si>
    <t>2.1.4</t>
  </si>
  <si>
    <t xml:space="preserve">Polaganje zasščitnih PVC cevi fi 160 za izdelavo kabelske kanalizacije, ter pripadajočih distančnikov </t>
  </si>
  <si>
    <t xml:space="preserve"> elektromontažna dela in oprema</t>
  </si>
  <si>
    <t>2.2.1</t>
  </si>
  <si>
    <t>Dobava in polaganje kabla NA2XS(F)2Y 1x150 mm2 v kabelsko kanalizacijo</t>
  </si>
  <si>
    <t>2.2.2</t>
  </si>
  <si>
    <t>Dobava in montaža kabelskih zaključkov za notranjo montažo tip POLT-24D/1X0</t>
  </si>
  <si>
    <t>2.2.3</t>
  </si>
  <si>
    <t>Dobava in montaža odvodika prenapetosti RDA 18</t>
  </si>
  <si>
    <t>2.2.4</t>
  </si>
  <si>
    <t>Meritve in preizkus 20 kV kablovoda in kebelskih končnikov</t>
  </si>
  <si>
    <t>2.2.5</t>
  </si>
  <si>
    <t>Meritve in preizkus enakosti faz</t>
  </si>
  <si>
    <t>gar</t>
  </si>
  <si>
    <t>NN omrežje</t>
  </si>
  <si>
    <t>Dobava in montaža prostostoječe omarice z betonskim temeljem z enim NN dovodom, petimi NN izvodi + dodatni izvod za posluževalne meritve s tokovnimi transformatorji po soglasju za priključitev (gradbošče)</t>
  </si>
  <si>
    <t>Elektromontažna dela in oprema</t>
  </si>
  <si>
    <t>3.2.1</t>
  </si>
  <si>
    <t>Dobava in uvlačenje NN kabla E-A Y2Y-J/-O 4x150+1,5 mm2 v kabelsko kanalizacijo</t>
  </si>
  <si>
    <t>Dobava in uvlačenje NN kabla E-A Y2Y-J/-O 4x70+1,5 mm2 v kabelsko kanalizacijo</t>
  </si>
  <si>
    <t>20 % DDV</t>
  </si>
  <si>
    <t>SKUPAJ Z DDV-jem</t>
  </si>
  <si>
    <t>Predračun sestavil: Uroš Lužar</t>
  </si>
  <si>
    <t>C1.</t>
  </si>
  <si>
    <t>C1. KRAJINSKA UREDITEV IN URBANA OPREMA</t>
  </si>
  <si>
    <t>SKUPAJ  A  +  B  +  C + C1+D + E + F +G+H+I</t>
  </si>
</sst>
</file>

<file path=xl/styles.xml><?xml version="1.0" encoding="utf-8"?>
<styleSheet xmlns="http://schemas.openxmlformats.org/spreadsheetml/2006/main">
  <numFmts count="3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1]"/>
    <numFmt numFmtId="173" formatCode="0&quot;. &quot;"/>
    <numFmt numFmtId="174" formatCode="#,##0.00\ [$€-424];[Red]\-#,##0.00\ [$€-424]"/>
    <numFmt numFmtId="175" formatCode="#,##0.00&quot; SIT&quot;"/>
    <numFmt numFmtId="176" formatCode="#,##0.00\ _S_I_T"/>
    <numFmt numFmtId="177" formatCode="#,##0.00;\-#,##0.00"/>
    <numFmt numFmtId="178" formatCode="#,##0.00\ [$€-424];\-#,##0.00\ [$€-424]"/>
    <numFmt numFmtId="179" formatCode="#,##0.00&quot; €&quot;"/>
    <numFmt numFmtId="180" formatCode="_-* #,##0.00\ _€_-;\-* #,##0.00\ _€_-;_-* \-??\ _€_-;_-@_-"/>
    <numFmt numFmtId="181" formatCode="_-* #,##0\ _S_I_T_-;\-* #,##0\ _S_I_T_-;_-* \-??\ _S_I_T_-;_-@_-"/>
    <numFmt numFmtId="182" formatCode="#,##0.00\ [$EUR]"/>
    <numFmt numFmtId="183" formatCode="_-* #,##0\ _€_-;\-* #,##0\ _€_-;_-* &quot;- &quot;_€_-;_-@_-"/>
    <numFmt numFmtId="184" formatCode="_-* #,##0\ _S_I_T_-;\-* #,##0\ _S_I_T_-;_-* &quot;- &quot;_S_I_T_-;_-@_-"/>
    <numFmt numFmtId="185" formatCode="0.0%"/>
    <numFmt numFmtId="186" formatCode="dd/mmm"/>
    <numFmt numFmtId="187" formatCode="_-* #,##0.00\ _S_I_T_-;\-* #,##0.00\ _S_I_T_-;_-* \-??\ _S_I_T_-;_-@_-"/>
    <numFmt numFmtId="188" formatCode="#,##0.00_ ;\-#,##0.00\ "/>
    <numFmt numFmtId="189" formatCode="[$€-2]\ #,##0.00"/>
    <numFmt numFmtId="190" formatCode="_-* #,##0.00\ [$EUR]_-;\-* #,##0.00\ [$EUR]_-;_-* \-??\ [$EUR]_-;_-@_-"/>
    <numFmt numFmtId="191" formatCode="_-* #,##0.00&quot; SIT&quot;_-;\-* #,##0.00&quot; SIT&quot;_-;_-* \-??&quot; SIT&quot;_-;_-@_-"/>
    <numFmt numFmtId="192" formatCode="#,##0.00\ &quot;SIT&quot;"/>
    <numFmt numFmtId="193" formatCode="#,##0.00\ [$€-81D];\-#,##0.00\ [$€-81D]"/>
    <numFmt numFmtId="194" formatCode="_-* #,##0.00\ [$EUR]_-;\-* #,##0.00\ [$EUR]_-;_-* &quot;-&quot;??\ [$EUR]_-;_-@_-"/>
  </numFmts>
  <fonts count="91">
    <font>
      <sz val="10"/>
      <name val="Arial CE"/>
      <family val="2"/>
    </font>
    <font>
      <sz val="10"/>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name val="Courier New"/>
      <family val="1"/>
    </font>
    <font>
      <sz val="10"/>
      <name val="SL Dutch"/>
      <family val="0"/>
    </font>
    <font>
      <sz val="10"/>
      <name val="MS Sans Serif"/>
      <family val="2"/>
    </font>
    <font>
      <sz val="11"/>
      <color indexed="60"/>
      <name val="Calibri"/>
      <family val="2"/>
    </font>
    <font>
      <sz val="11"/>
      <name val="Arial CE"/>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name val="Calibri"/>
      <family val="2"/>
    </font>
    <font>
      <b/>
      <sz val="16"/>
      <name val="Calibri"/>
      <family val="2"/>
    </font>
    <font>
      <b/>
      <sz val="11"/>
      <name val="Calibri"/>
      <family val="2"/>
    </font>
    <font>
      <b/>
      <i/>
      <sz val="14"/>
      <name val="Calibri"/>
      <family val="2"/>
    </font>
    <font>
      <sz val="10"/>
      <name val="Calibri"/>
      <family val="2"/>
    </font>
    <font>
      <sz val="10"/>
      <color indexed="10"/>
      <name val="Calibri"/>
      <family val="2"/>
    </font>
    <font>
      <b/>
      <sz val="12"/>
      <name val="Calibri"/>
      <family val="2"/>
    </font>
    <font>
      <sz val="12"/>
      <name val="Calibri"/>
      <family val="2"/>
    </font>
    <font>
      <b/>
      <u val="single"/>
      <sz val="12"/>
      <name val="Calibri"/>
      <family val="2"/>
    </font>
    <font>
      <sz val="12"/>
      <color indexed="10"/>
      <name val="Calibri"/>
      <family val="2"/>
    </font>
    <font>
      <sz val="12"/>
      <color indexed="8"/>
      <name val="Calibri"/>
      <family val="2"/>
    </font>
    <font>
      <b/>
      <sz val="10"/>
      <name val="Calibri"/>
      <family val="2"/>
    </font>
    <font>
      <b/>
      <sz val="12"/>
      <color indexed="10"/>
      <name val="Calibri"/>
      <family val="2"/>
    </font>
    <font>
      <b/>
      <sz val="12"/>
      <color indexed="8"/>
      <name val="Calibri"/>
      <family val="2"/>
    </font>
    <font>
      <u val="single"/>
      <sz val="12"/>
      <name val="Calibri"/>
      <family val="2"/>
    </font>
    <font>
      <b/>
      <u val="single"/>
      <sz val="12"/>
      <color indexed="8"/>
      <name val="Calibri"/>
      <family val="2"/>
    </font>
    <font>
      <b/>
      <i/>
      <sz val="12"/>
      <name val="Calibri"/>
      <family val="2"/>
    </font>
    <font>
      <b/>
      <sz val="11"/>
      <color indexed="10"/>
      <name val="Calibri"/>
      <family val="2"/>
    </font>
    <font>
      <b/>
      <i/>
      <sz val="11"/>
      <color indexed="8"/>
      <name val="Calibri"/>
      <family val="2"/>
    </font>
    <font>
      <i/>
      <sz val="11"/>
      <color indexed="8"/>
      <name val="Calibri"/>
      <family val="2"/>
    </font>
    <font>
      <b/>
      <i/>
      <sz val="11"/>
      <name val="Calibri"/>
      <family val="2"/>
    </font>
    <font>
      <i/>
      <sz val="11"/>
      <name val="Calibri"/>
      <family val="2"/>
    </font>
    <font>
      <i/>
      <sz val="11"/>
      <color indexed="10"/>
      <name val="Calibri"/>
      <family val="2"/>
    </font>
    <font>
      <b/>
      <i/>
      <sz val="11"/>
      <color indexed="10"/>
      <name val="Calibri"/>
      <family val="2"/>
    </font>
    <font>
      <b/>
      <sz val="10"/>
      <name val="Arial CE"/>
      <family val="2"/>
    </font>
    <font>
      <b/>
      <sz val="10"/>
      <name val="Eurostar"/>
      <family val="2"/>
    </font>
    <font>
      <sz val="10"/>
      <name val="Eurostar"/>
      <family val="2"/>
    </font>
    <font>
      <b/>
      <i/>
      <sz val="10"/>
      <name val="Eurostar"/>
      <family val="2"/>
    </font>
    <font>
      <i/>
      <sz val="10"/>
      <name val="Eurostar"/>
      <family val="2"/>
    </font>
    <font>
      <sz val="10"/>
      <color indexed="10"/>
      <name val="Eurostar"/>
      <family val="2"/>
    </font>
    <font>
      <sz val="8"/>
      <name val="Eurostar"/>
      <family val="2"/>
    </font>
    <font>
      <b/>
      <sz val="8"/>
      <name val="Eurostar"/>
      <family val="2"/>
    </font>
    <font>
      <b/>
      <sz val="10"/>
      <color indexed="10"/>
      <name val="Eurostar"/>
      <family val="2"/>
    </font>
    <font>
      <sz val="10"/>
      <color indexed="8"/>
      <name val="Eurostar"/>
      <family val="2"/>
    </font>
    <font>
      <vertAlign val="superscript"/>
      <sz val="11"/>
      <name val="Calibri"/>
      <family val="2"/>
    </font>
    <font>
      <vertAlign val="superscript"/>
      <sz val="11"/>
      <color indexed="8"/>
      <name val="Calibri"/>
      <family val="2"/>
    </font>
    <font>
      <sz val="11"/>
      <color indexed="12"/>
      <name val="Calibri"/>
      <family val="2"/>
    </font>
    <font>
      <b/>
      <sz val="11"/>
      <color indexed="12"/>
      <name val="Calibri"/>
      <family val="2"/>
    </font>
    <font>
      <sz val="11"/>
      <color indexed="14"/>
      <name val="Calibri"/>
      <family val="2"/>
    </font>
    <font>
      <b/>
      <i/>
      <u val="single"/>
      <sz val="11"/>
      <name val="Calibri"/>
      <family val="2"/>
    </font>
    <font>
      <b/>
      <sz val="14"/>
      <name val="Arial CE"/>
      <family val="2"/>
    </font>
    <font>
      <sz val="14"/>
      <name val="Arial CE"/>
      <family val="2"/>
    </font>
    <font>
      <b/>
      <sz val="12"/>
      <name val="Arial CE"/>
      <family val="2"/>
    </font>
    <font>
      <b/>
      <sz val="12"/>
      <name val="Arial"/>
      <family val="2"/>
    </font>
    <font>
      <b/>
      <sz val="10"/>
      <name val="Arial"/>
      <family val="2"/>
    </font>
    <font>
      <b/>
      <sz val="11"/>
      <name val="Arial"/>
      <family val="2"/>
    </font>
    <font>
      <sz val="9"/>
      <name val="Calibri"/>
      <family val="2"/>
    </font>
    <font>
      <sz val="9"/>
      <name val="Arial"/>
      <family val="2"/>
    </font>
    <font>
      <sz val="10"/>
      <color indexed="8"/>
      <name val="Calibri"/>
      <family val="2"/>
    </font>
    <font>
      <vertAlign val="superscript"/>
      <sz val="10"/>
      <name val="Arial"/>
      <family val="2"/>
    </font>
    <font>
      <sz val="12"/>
      <name val="Arial"/>
      <family val="2"/>
    </font>
    <font>
      <vertAlign val="superscript"/>
      <sz val="12"/>
      <name val="Arial"/>
      <family val="2"/>
    </font>
    <font>
      <sz val="9"/>
      <name val="Arial CE"/>
      <family val="2"/>
    </font>
    <font>
      <sz val="10"/>
      <name val="Times New Roman"/>
      <family val="1"/>
    </font>
    <font>
      <sz val="10"/>
      <name val="Symbol"/>
      <family val="1"/>
    </font>
    <font>
      <b/>
      <sz val="9"/>
      <name val="Arial CE"/>
      <family val="2"/>
    </font>
    <font>
      <b/>
      <sz val="11"/>
      <name val="Arial CE"/>
      <family val="2"/>
    </font>
    <font>
      <sz val="9"/>
      <name val="Times New Roman"/>
      <family val="1"/>
    </font>
    <font>
      <b/>
      <sz val="9"/>
      <name val="Times New Roman"/>
      <family val="1"/>
    </font>
    <font>
      <sz val="10"/>
      <name val="Times New Roman CE"/>
      <family val="1"/>
    </font>
    <font>
      <b/>
      <u val="single"/>
      <sz val="11"/>
      <name val="Times New Roman"/>
      <family val="1"/>
    </font>
    <font>
      <b/>
      <u val="single"/>
      <sz val="9"/>
      <name val="Times New Roman"/>
      <family val="1"/>
    </font>
    <font>
      <b/>
      <sz val="10"/>
      <name val="Times New Roman"/>
      <family val="1"/>
    </font>
    <font>
      <b/>
      <sz val="12"/>
      <name val="Times New Roman"/>
      <family val="1"/>
    </font>
    <font>
      <sz val="9"/>
      <color indexed="8"/>
      <name val="Times New Roman"/>
      <family val="1"/>
    </font>
    <font>
      <b/>
      <u val="single"/>
      <sz val="12"/>
      <name val="Times New Roman"/>
      <family val="1"/>
    </font>
    <font>
      <b/>
      <sz val="9"/>
      <color indexed="10"/>
      <name val="Times New Roman"/>
      <family val="1"/>
    </font>
    <font>
      <b/>
      <sz val="18"/>
      <color theme="3"/>
      <name val="Cambri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hair">
        <color indexed="8"/>
      </top>
      <bottom style="thin">
        <color indexed="8"/>
      </bottom>
    </border>
    <border>
      <left>
        <color indexed="63"/>
      </left>
      <right>
        <color indexed="63"/>
      </right>
      <top>
        <color indexed="63"/>
      </top>
      <bottom style="hair">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style="thin">
        <color indexed="8"/>
      </top>
      <bottom style="medium">
        <color indexed="8"/>
      </bottom>
    </border>
    <border>
      <left>
        <color indexed="63"/>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lignment/>
      <protection/>
    </xf>
    <xf numFmtId="0" fontId="11" fillId="0" borderId="0">
      <alignment/>
      <protection/>
    </xf>
    <xf numFmtId="0" fontId="1" fillId="0" borderId="0">
      <alignment/>
      <protection/>
    </xf>
    <xf numFmtId="0" fontId="0" fillId="0" borderId="0">
      <alignment/>
      <protection/>
    </xf>
    <xf numFmtId="0" fontId="10" fillId="0" borderId="0">
      <alignment/>
      <protection/>
    </xf>
    <xf numFmtId="0" fontId="12" fillId="0" borderId="0">
      <alignment/>
      <protection/>
    </xf>
    <xf numFmtId="0" fontId="13" fillId="17"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9" fontId="1" fillId="0" borderId="0" applyFill="0" applyBorder="0" applyAlignment="0" applyProtection="0"/>
    <xf numFmtId="0" fontId="0" fillId="18"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9" fillId="16" borderId="8" applyNumberFormat="0" applyAlignment="0" applyProtection="0"/>
    <xf numFmtId="0" fontId="20" fillId="3" borderId="0" applyNumberFormat="0" applyBorder="0" applyAlignment="0" applyProtection="0"/>
    <xf numFmtId="170" fontId="1" fillId="0" borderId="0" applyFill="0" applyBorder="0" applyAlignment="0" applyProtection="0"/>
    <xf numFmtId="168" fontId="1" fillId="0" borderId="0" applyFill="0" applyBorder="0" applyAlignment="0" applyProtection="0"/>
    <xf numFmtId="180" fontId="1" fillId="0" borderId="0" applyFill="0" applyBorder="0" applyAlignment="0" applyProtection="0"/>
    <xf numFmtId="183" fontId="1" fillId="0" borderId="0" applyFill="0" applyBorder="0" applyAlignment="0" applyProtection="0"/>
    <xf numFmtId="0" fontId="21" fillId="7" borderId="8" applyNumberFormat="0" applyAlignment="0" applyProtection="0"/>
    <xf numFmtId="0" fontId="22" fillId="0" borderId="9" applyNumberFormat="0" applyFill="0" applyAlignment="0" applyProtection="0"/>
  </cellStyleXfs>
  <cellXfs count="1011">
    <xf numFmtId="0" fontId="0" fillId="0" borderId="0" xfId="0" applyAlignment="1">
      <alignment/>
    </xf>
    <xf numFmtId="0" fontId="23" fillId="0" borderId="0" xfId="0" applyFont="1" applyAlignment="1">
      <alignment/>
    </xf>
    <xf numFmtId="0" fontId="23" fillId="0" borderId="0" xfId="0" applyFont="1" applyAlignment="1">
      <alignment wrapText="1"/>
    </xf>
    <xf numFmtId="4" fontId="23" fillId="0" borderId="0" xfId="0" applyNumberFormat="1" applyFont="1" applyAlignment="1">
      <alignment/>
    </xf>
    <xf numFmtId="0" fontId="15" fillId="0" borderId="0" xfId="0" applyFont="1" applyAlignment="1">
      <alignment/>
    </xf>
    <xf numFmtId="0" fontId="15" fillId="0" borderId="0" xfId="0" applyFont="1" applyAlignment="1">
      <alignment wrapText="1"/>
    </xf>
    <xf numFmtId="0" fontId="25" fillId="0" borderId="0" xfId="0" applyFont="1" applyAlignment="1">
      <alignment wrapText="1"/>
    </xf>
    <xf numFmtId="0" fontId="25" fillId="0" borderId="0" xfId="0" applyFont="1" applyAlignment="1">
      <alignment/>
    </xf>
    <xf numFmtId="4" fontId="25" fillId="0" borderId="0" xfId="0" applyNumberFormat="1" applyFont="1" applyAlignment="1">
      <alignment/>
    </xf>
    <xf numFmtId="0" fontId="25" fillId="0" borderId="0" xfId="0" applyFont="1" applyAlignment="1">
      <alignment vertical="top" wrapText="1"/>
    </xf>
    <xf numFmtId="0" fontId="0" fillId="0" borderId="0" xfId="0" applyFont="1" applyAlignment="1">
      <alignment wrapText="1"/>
    </xf>
    <xf numFmtId="4" fontId="26" fillId="0" borderId="0" xfId="0" applyNumberFormat="1"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7" fillId="0" borderId="0" xfId="0" applyFont="1" applyAlignment="1">
      <alignment/>
    </xf>
    <xf numFmtId="172" fontId="25" fillId="0" borderId="0" xfId="0" applyNumberFormat="1" applyFont="1" applyAlignment="1">
      <alignment/>
    </xf>
    <xf numFmtId="173" fontId="25" fillId="0" borderId="0" xfId="0" applyNumberFormat="1" applyFont="1" applyAlignment="1">
      <alignment vertical="top"/>
    </xf>
    <xf numFmtId="0" fontId="25" fillId="0" borderId="0" xfId="0" applyFont="1" applyAlignment="1">
      <alignment horizontal="justify" wrapText="1"/>
    </xf>
    <xf numFmtId="4" fontId="25" fillId="0" borderId="0" xfId="0" applyNumberFormat="1" applyFont="1" applyAlignment="1">
      <alignment wrapText="1"/>
    </xf>
    <xf numFmtId="0" fontId="30" fillId="0" borderId="0" xfId="0" applyFont="1" applyAlignment="1">
      <alignment/>
    </xf>
    <xf numFmtId="0" fontId="29" fillId="0" borderId="0" xfId="0" applyFont="1" applyAlignment="1">
      <alignment/>
    </xf>
    <xf numFmtId="4" fontId="29" fillId="0" borderId="0" xfId="0" applyNumberFormat="1" applyFont="1" applyAlignment="1">
      <alignment/>
    </xf>
    <xf numFmtId="0" fontId="31" fillId="0" borderId="0" xfId="0" applyFont="1" applyAlignment="1">
      <alignment/>
    </xf>
    <xf numFmtId="0" fontId="30" fillId="0" borderId="0" xfId="0" applyFont="1" applyAlignment="1">
      <alignment wrapText="1"/>
    </xf>
    <xf numFmtId="4" fontId="30" fillId="0" borderId="0" xfId="0" applyNumberFormat="1" applyFont="1" applyAlignment="1">
      <alignment/>
    </xf>
    <xf numFmtId="173" fontId="29" fillId="0" borderId="0" xfId="0" applyNumberFormat="1" applyFont="1" applyAlignment="1">
      <alignment vertical="top"/>
    </xf>
    <xf numFmtId="0" fontId="29" fillId="0" borderId="0" xfId="0" applyFont="1" applyAlignment="1">
      <alignment horizontal="justify" wrapText="1"/>
    </xf>
    <xf numFmtId="172" fontId="30" fillId="0" borderId="0" xfId="0" applyNumberFormat="1" applyFont="1" applyAlignment="1">
      <alignment/>
    </xf>
    <xf numFmtId="174" fontId="15" fillId="0" borderId="0" xfId="0" applyNumberFormat="1" applyFont="1" applyAlignment="1">
      <alignment/>
    </xf>
    <xf numFmtId="172" fontId="29" fillId="0" borderId="0" xfId="0" applyNumberFormat="1" applyFont="1" applyAlignment="1">
      <alignment/>
    </xf>
    <xf numFmtId="173" fontId="30" fillId="0" borderId="0" xfId="0" applyNumberFormat="1" applyFont="1" applyAlignment="1">
      <alignment vertical="top"/>
    </xf>
    <xf numFmtId="0" fontId="30" fillId="0" borderId="0" xfId="0" applyFont="1" applyAlignment="1">
      <alignment horizontal="right" wrapText="1"/>
    </xf>
    <xf numFmtId="0" fontId="30" fillId="0" borderId="0" xfId="0" applyFont="1" applyAlignment="1">
      <alignment horizontal="center"/>
    </xf>
    <xf numFmtId="0" fontId="30" fillId="0" borderId="0" xfId="0" applyFont="1" applyAlignment="1">
      <alignment horizontal="justify" wrapText="1"/>
    </xf>
    <xf numFmtId="0" fontId="30" fillId="0" borderId="0" xfId="0" applyFont="1" applyAlignment="1">
      <alignment horizontal="left" wrapText="1"/>
    </xf>
    <xf numFmtId="2" fontId="30" fillId="0" borderId="0" xfId="0" applyNumberFormat="1" applyFont="1" applyAlignment="1">
      <alignment/>
    </xf>
    <xf numFmtId="173" fontId="32" fillId="0" borderId="0" xfId="0" applyNumberFormat="1" applyFont="1" applyAlignment="1">
      <alignment vertical="top"/>
    </xf>
    <xf numFmtId="0" fontId="32" fillId="0" borderId="0" xfId="0" applyFont="1" applyAlignment="1">
      <alignment horizontal="right" wrapText="1"/>
    </xf>
    <xf numFmtId="4" fontId="32" fillId="0" borderId="0" xfId="0" applyNumberFormat="1" applyFont="1" applyAlignment="1">
      <alignment/>
    </xf>
    <xf numFmtId="0" fontId="32" fillId="0" borderId="0" xfId="0" applyFont="1" applyAlignment="1">
      <alignment horizontal="center"/>
    </xf>
    <xf numFmtId="172" fontId="32" fillId="0" borderId="0" xfId="0" applyNumberFormat="1" applyFont="1" applyAlignment="1">
      <alignment/>
    </xf>
    <xf numFmtId="0" fontId="30" fillId="0" borderId="0" xfId="0" applyFont="1" applyAlignment="1">
      <alignment horizontal="justify" vertical="top" wrapText="1"/>
    </xf>
    <xf numFmtId="175" fontId="30" fillId="0" borderId="0" xfId="0" applyNumberFormat="1" applyFont="1" applyAlignment="1">
      <alignment horizontal="center"/>
    </xf>
    <xf numFmtId="0" fontId="33" fillId="0" borderId="0" xfId="0" applyFont="1" applyAlignment="1">
      <alignment horizontal="justify" wrapText="1"/>
    </xf>
    <xf numFmtId="0" fontId="29" fillId="0" borderId="0" xfId="0" applyFont="1" applyAlignment="1">
      <alignment horizontal="left" wrapText="1"/>
    </xf>
    <xf numFmtId="0" fontId="34" fillId="0" borderId="0" xfId="0" applyFont="1" applyAlignment="1">
      <alignment wrapText="1"/>
    </xf>
    <xf numFmtId="0" fontId="30" fillId="0" borderId="0" xfId="0" applyFont="1" applyBorder="1" applyAlignment="1">
      <alignment horizontal="justify" vertical="top" wrapText="1"/>
    </xf>
    <xf numFmtId="0" fontId="32" fillId="0" borderId="0" xfId="0" applyFont="1" applyAlignment="1">
      <alignment wrapText="1"/>
    </xf>
    <xf numFmtId="173" fontId="30" fillId="0" borderId="0" xfId="0" applyNumberFormat="1" applyFont="1" applyAlignment="1">
      <alignment horizontal="right" vertical="top"/>
    </xf>
    <xf numFmtId="0" fontId="30" fillId="0" borderId="0" xfId="0" applyFont="1" applyAlignment="1">
      <alignment horizontal="right"/>
    </xf>
    <xf numFmtId="0" fontId="32" fillId="0" borderId="0" xfId="0" applyFont="1" applyAlignment="1">
      <alignment horizontal="justify" wrapText="1"/>
    </xf>
    <xf numFmtId="0" fontId="32" fillId="0" borderId="0" xfId="0" applyFont="1" applyAlignment="1">
      <alignment/>
    </xf>
    <xf numFmtId="0" fontId="32" fillId="0" borderId="0" xfId="0" applyFont="1" applyAlignment="1">
      <alignment horizontal="right"/>
    </xf>
    <xf numFmtId="0" fontId="29" fillId="0" borderId="0" xfId="0" applyFont="1" applyAlignment="1">
      <alignment horizontal="center"/>
    </xf>
    <xf numFmtId="175" fontId="29" fillId="0" borderId="0" xfId="0" applyNumberFormat="1" applyFont="1" applyAlignment="1">
      <alignment/>
    </xf>
    <xf numFmtId="0" fontId="31" fillId="0" borderId="0" xfId="0" applyFont="1" applyAlignment="1">
      <alignment wrapText="1"/>
    </xf>
    <xf numFmtId="173" fontId="30" fillId="0" borderId="0" xfId="0" applyNumberFormat="1" applyFont="1" applyAlignment="1">
      <alignment horizontal="center" vertical="top"/>
    </xf>
    <xf numFmtId="0" fontId="28" fillId="0" borderId="0" xfId="0" applyFont="1" applyAlignment="1">
      <alignment/>
    </xf>
    <xf numFmtId="0" fontId="27" fillId="0" borderId="0" xfId="0" applyFont="1" applyAlignment="1">
      <alignment/>
    </xf>
    <xf numFmtId="0" fontId="35" fillId="0" borderId="0" xfId="0" applyFont="1" applyAlignment="1">
      <alignment wrapText="1"/>
    </xf>
    <xf numFmtId="0" fontId="30" fillId="0" borderId="0" xfId="0" applyFont="1" applyAlignment="1">
      <alignment horizontal="center" wrapText="1"/>
    </xf>
    <xf numFmtId="0" fontId="30" fillId="0" borderId="0" xfId="0" applyNumberFormat="1" applyFont="1" applyAlignment="1">
      <alignment/>
    </xf>
    <xf numFmtId="0" fontId="22" fillId="0" borderId="0" xfId="0" applyFont="1" applyAlignment="1">
      <alignment wrapText="1"/>
    </xf>
    <xf numFmtId="0" fontId="29" fillId="0" borderId="10" xfId="0" applyFont="1" applyBorder="1" applyAlignment="1">
      <alignment wrapText="1"/>
    </xf>
    <xf numFmtId="0" fontId="27" fillId="0" borderId="10" xfId="0" applyFont="1" applyBorder="1" applyAlignment="1">
      <alignment wrapText="1"/>
    </xf>
    <xf numFmtId="0" fontId="34" fillId="0" borderId="10" xfId="0" applyFont="1" applyBorder="1" applyAlignment="1">
      <alignment horizontal="right" wrapText="1"/>
    </xf>
    <xf numFmtId="4" fontId="25" fillId="0" borderId="10" xfId="0" applyNumberFormat="1" applyFont="1" applyBorder="1" applyAlignment="1">
      <alignment wrapText="1"/>
    </xf>
    <xf numFmtId="0" fontId="25" fillId="0" borderId="10" xfId="0" applyFont="1" applyBorder="1" applyAlignment="1">
      <alignment/>
    </xf>
    <xf numFmtId="4" fontId="25" fillId="0" borderId="10" xfId="0" applyNumberFormat="1" applyFont="1" applyBorder="1" applyAlignment="1">
      <alignment/>
    </xf>
    <xf numFmtId="0" fontId="27" fillId="18" borderId="10" xfId="0" applyFont="1" applyFill="1" applyBorder="1" applyAlignment="1">
      <alignment wrapText="1"/>
    </xf>
    <xf numFmtId="0" fontId="29" fillId="18" borderId="10" xfId="0" applyFont="1" applyFill="1" applyBorder="1" applyAlignment="1">
      <alignment wrapText="1"/>
    </xf>
    <xf numFmtId="0" fontId="27" fillId="18" borderId="0" xfId="0" applyFont="1" applyFill="1" applyAlignment="1">
      <alignment wrapText="1"/>
    </xf>
    <xf numFmtId="0" fontId="29" fillId="18" borderId="0" xfId="0" applyFont="1" applyFill="1" applyAlignment="1">
      <alignment wrapText="1"/>
    </xf>
    <xf numFmtId="0" fontId="25" fillId="18" borderId="10" xfId="0" applyFont="1" applyFill="1" applyBorder="1" applyAlignment="1">
      <alignment wrapText="1"/>
    </xf>
    <xf numFmtId="0" fontId="25" fillId="18" borderId="0" xfId="0" applyFont="1" applyFill="1" applyAlignment="1">
      <alignment/>
    </xf>
    <xf numFmtId="0" fontId="25" fillId="18" borderId="0" xfId="0" applyFont="1" applyFill="1" applyAlignment="1">
      <alignment wrapText="1"/>
    </xf>
    <xf numFmtId="4" fontId="25" fillId="18" borderId="0" xfId="0" applyNumberFormat="1" applyFont="1" applyFill="1" applyAlignment="1">
      <alignment/>
    </xf>
    <xf numFmtId="0" fontId="27" fillId="18" borderId="0" xfId="0" applyFont="1" applyFill="1" applyAlignment="1">
      <alignment/>
    </xf>
    <xf numFmtId="4" fontId="25" fillId="18" borderId="10" xfId="0" applyNumberFormat="1" applyFont="1" applyFill="1" applyBorder="1" applyAlignment="1">
      <alignment/>
    </xf>
    <xf numFmtId="0" fontId="25" fillId="18" borderId="10" xfId="0" applyFont="1" applyFill="1" applyBorder="1" applyAlignment="1">
      <alignment/>
    </xf>
    <xf numFmtId="0" fontId="23" fillId="18" borderId="0" xfId="0" applyFont="1" applyFill="1" applyAlignment="1">
      <alignment/>
    </xf>
    <xf numFmtId="173" fontId="25" fillId="18" borderId="0" xfId="0" applyNumberFormat="1" applyFont="1" applyFill="1" applyAlignment="1">
      <alignment vertical="top"/>
    </xf>
    <xf numFmtId="0" fontId="25" fillId="18" borderId="0" xfId="0" applyFont="1" applyFill="1" applyAlignment="1">
      <alignment horizontal="justify" wrapText="1"/>
    </xf>
    <xf numFmtId="0" fontId="23" fillId="18" borderId="10" xfId="0" applyFont="1" applyFill="1" applyBorder="1" applyAlignment="1">
      <alignment/>
    </xf>
    <xf numFmtId="0" fontId="30" fillId="0" borderId="0" xfId="0" applyFont="1" applyAlignment="1">
      <alignment horizontal="left" wrapText="1"/>
    </xf>
    <xf numFmtId="2" fontId="30" fillId="0" borderId="0" xfId="0" applyNumberFormat="1" applyFont="1" applyAlignment="1">
      <alignment horizontal="right"/>
    </xf>
    <xf numFmtId="173" fontId="32" fillId="0" borderId="0" xfId="0" applyNumberFormat="1" applyFont="1" applyAlignment="1">
      <alignment horizontal="right" vertical="top"/>
    </xf>
    <xf numFmtId="0" fontId="39" fillId="0" borderId="0" xfId="0" applyFont="1" applyAlignment="1">
      <alignment horizontal="justify" wrapText="1"/>
    </xf>
    <xf numFmtId="0" fontId="40" fillId="0" borderId="0" xfId="0" applyFont="1" applyAlignment="1">
      <alignment/>
    </xf>
    <xf numFmtId="0" fontId="30" fillId="0" borderId="0" xfId="0" applyFont="1" applyBorder="1" applyAlignment="1">
      <alignment wrapText="1"/>
    </xf>
    <xf numFmtId="0" fontId="30" fillId="0" borderId="0" xfId="0" applyFont="1" applyBorder="1" applyAlignment="1">
      <alignment horizontal="right" wrapText="1"/>
    </xf>
    <xf numFmtId="4" fontId="30" fillId="0" borderId="0" xfId="0" applyNumberFormat="1" applyFont="1" applyBorder="1" applyAlignment="1">
      <alignment wrapText="1"/>
    </xf>
    <xf numFmtId="4" fontId="33" fillId="0" borderId="0" xfId="0" applyNumberFormat="1" applyFont="1" applyAlignment="1">
      <alignment/>
    </xf>
    <xf numFmtId="0" fontId="33" fillId="0" borderId="0" xfId="0" applyFont="1" applyAlignment="1">
      <alignment/>
    </xf>
    <xf numFmtId="172" fontId="33" fillId="0" borderId="0" xfId="0" applyNumberFormat="1" applyFont="1" applyAlignment="1">
      <alignment/>
    </xf>
    <xf numFmtId="0" fontId="33" fillId="0" borderId="0" xfId="0" applyFont="1" applyAlignment="1">
      <alignment horizontal="right" wrapText="1"/>
    </xf>
    <xf numFmtId="0" fontId="33" fillId="0" borderId="0" xfId="0" applyFont="1" applyAlignment="1">
      <alignment horizontal="center"/>
    </xf>
    <xf numFmtId="4" fontId="30" fillId="0" borderId="0" xfId="0" applyNumberFormat="1" applyFont="1" applyAlignment="1">
      <alignment horizontal="left" wrapText="1"/>
    </xf>
    <xf numFmtId="172" fontId="30" fillId="0" borderId="0" xfId="0" applyNumberFormat="1" applyFont="1" applyAlignment="1">
      <alignment horizontal="left" wrapText="1"/>
    </xf>
    <xf numFmtId="0" fontId="15" fillId="0" borderId="0" xfId="0" applyFont="1" applyAlignment="1">
      <alignment horizontal="left" wrapText="1"/>
    </xf>
    <xf numFmtId="0" fontId="23" fillId="0" borderId="0" xfId="0" applyFont="1" applyAlignment="1">
      <alignment horizontal="left" wrapText="1"/>
    </xf>
    <xf numFmtId="0" fontId="36" fillId="0" borderId="0" xfId="0" applyFont="1" applyAlignment="1">
      <alignment wrapText="1"/>
    </xf>
    <xf numFmtId="4" fontId="29" fillId="0" borderId="0" xfId="0" applyNumberFormat="1" applyFont="1" applyAlignment="1">
      <alignment wrapText="1"/>
    </xf>
    <xf numFmtId="0" fontId="22" fillId="18" borderId="0" xfId="0" applyFont="1" applyFill="1" applyBorder="1" applyAlignment="1">
      <alignment vertical="center" wrapText="1"/>
    </xf>
    <xf numFmtId="4" fontId="22" fillId="18" borderId="0" xfId="0" applyNumberFormat="1" applyFont="1" applyFill="1" applyBorder="1" applyAlignment="1">
      <alignment horizontal="center" vertical="center"/>
    </xf>
    <xf numFmtId="176" fontId="22" fillId="18" borderId="0" xfId="0" applyNumberFormat="1" applyFont="1" applyFill="1" applyBorder="1" applyAlignment="1">
      <alignment vertical="center"/>
    </xf>
    <xf numFmtId="0" fontId="22" fillId="18" borderId="10" xfId="0" applyFont="1" applyFill="1" applyBorder="1" applyAlignment="1">
      <alignment vertical="center" wrapText="1"/>
    </xf>
    <xf numFmtId="4" fontId="22" fillId="18" borderId="10" xfId="0" applyNumberFormat="1" applyFont="1" applyFill="1" applyBorder="1" applyAlignment="1">
      <alignment horizontal="center" vertical="center"/>
    </xf>
    <xf numFmtId="176" fontId="22" fillId="18" borderId="10" xfId="0" applyNumberFormat="1" applyFont="1" applyFill="1" applyBorder="1" applyAlignment="1">
      <alignment vertical="center"/>
    </xf>
    <xf numFmtId="4" fontId="41" fillId="18" borderId="0" xfId="0" applyNumberFormat="1" applyFont="1" applyFill="1" applyBorder="1" applyAlignment="1">
      <alignment horizontal="center" vertical="center"/>
    </xf>
    <xf numFmtId="176" fontId="41" fillId="18" borderId="0" xfId="0" applyNumberFormat="1" applyFont="1" applyFill="1" applyBorder="1" applyAlignment="1">
      <alignment vertical="center"/>
    </xf>
    <xf numFmtId="0" fontId="2" fillId="0" borderId="0" xfId="0" applyFont="1" applyFill="1" applyBorder="1" applyAlignment="1">
      <alignment vertical="center"/>
    </xf>
    <xf numFmtId="0" fontId="22" fillId="0" borderId="0" xfId="0" applyFont="1" applyFill="1" applyBorder="1" applyAlignment="1">
      <alignment vertical="center"/>
    </xf>
    <xf numFmtId="4" fontId="2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4" fontId="2" fillId="0" borderId="0" xfId="0" applyNumberFormat="1" applyFont="1" applyFill="1" applyBorder="1" applyAlignment="1">
      <alignment horizontal="center" vertical="center"/>
    </xf>
    <xf numFmtId="4" fontId="22" fillId="0" borderId="0" xfId="0" applyNumberFormat="1" applyFont="1" applyFill="1" applyBorder="1" applyAlignment="1">
      <alignment horizontal="left" vertical="center"/>
    </xf>
    <xf numFmtId="0" fontId="22" fillId="0" borderId="0" xfId="0"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xf>
    <xf numFmtId="0" fontId="41" fillId="2" borderId="0" xfId="0" applyFont="1" applyFill="1" applyBorder="1" applyAlignment="1">
      <alignment vertical="center" wrapText="1"/>
    </xf>
    <xf numFmtId="4" fontId="22" fillId="2" borderId="0" xfId="0" applyNumberFormat="1" applyFont="1" applyFill="1" applyBorder="1" applyAlignment="1">
      <alignment horizontal="center" vertical="center"/>
    </xf>
    <xf numFmtId="176" fontId="2" fillId="2" borderId="0" xfId="0" applyNumberFormat="1" applyFont="1" applyFill="1" applyBorder="1" applyAlignment="1">
      <alignment vertical="center"/>
    </xf>
    <xf numFmtId="4" fontId="2" fillId="2" borderId="0" xfId="0" applyNumberFormat="1" applyFont="1" applyFill="1" applyBorder="1" applyAlignment="1">
      <alignment horizontal="center" vertical="center"/>
    </xf>
    <xf numFmtId="0" fontId="41" fillId="0" borderId="0"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vertical="top" wrapText="1"/>
    </xf>
    <xf numFmtId="0" fontId="2" fillId="0" borderId="0" xfId="0" applyFont="1" applyAlignment="1">
      <alignment wrapText="1"/>
    </xf>
    <xf numFmtId="0" fontId="2" fillId="0" borderId="0" xfId="0" applyFont="1" applyAlignment="1">
      <alignment horizontal="center" wrapText="1"/>
    </xf>
    <xf numFmtId="4" fontId="2" fillId="0" borderId="0" xfId="0" applyNumberFormat="1" applyFont="1" applyAlignment="1">
      <alignment horizontal="center" wrapText="1"/>
    </xf>
    <xf numFmtId="4" fontId="2" fillId="0" borderId="0" xfId="42" applyNumberFormat="1" applyFont="1" applyBorder="1" applyAlignment="1">
      <alignment horizontal="center" wrapText="1"/>
      <protection/>
    </xf>
    <xf numFmtId="176" fontId="22" fillId="0" borderId="0" xfId="0" applyNumberFormat="1" applyFont="1" applyFill="1" applyBorder="1" applyAlignment="1">
      <alignment vertical="center"/>
    </xf>
    <xf numFmtId="49" fontId="22" fillId="0" borderId="0" xfId="46" applyNumberFormat="1" applyFont="1" applyAlignment="1">
      <alignment vertical="center" wrapText="1"/>
      <protection/>
    </xf>
    <xf numFmtId="49" fontId="2" fillId="0" borderId="0" xfId="46" applyNumberFormat="1" applyFont="1" applyBorder="1" applyAlignment="1">
      <alignment vertical="center" wrapText="1"/>
      <protection/>
    </xf>
    <xf numFmtId="49" fontId="22" fillId="0" borderId="0" xfId="46" applyNumberFormat="1" applyFont="1" applyBorder="1" applyAlignment="1">
      <alignment vertical="center" wrapText="1"/>
      <protection/>
    </xf>
    <xf numFmtId="49" fontId="42" fillId="0" borderId="0" xfId="46" applyNumberFormat="1" applyFont="1" applyBorder="1" applyAlignment="1">
      <alignment vertical="center" wrapText="1"/>
      <protection/>
    </xf>
    <xf numFmtId="0" fontId="2" fillId="0" borderId="0" xfId="0" applyFont="1" applyBorder="1" applyAlignment="1">
      <alignment vertical="center" wrapText="1"/>
    </xf>
    <xf numFmtId="0" fontId="22" fillId="0" borderId="0" xfId="46" applyFont="1" applyBorder="1" applyAlignment="1">
      <alignment horizontal="center" vertical="center"/>
      <protection/>
    </xf>
    <xf numFmtId="4" fontId="22" fillId="0" borderId="0" xfId="46" applyNumberFormat="1" applyFont="1" applyBorder="1" applyAlignment="1">
      <alignment horizontal="center" vertical="center"/>
      <protection/>
    </xf>
    <xf numFmtId="0" fontId="42" fillId="0" borderId="0" xfId="0" applyFont="1" applyBorder="1" applyAlignment="1">
      <alignment vertical="center" wrapText="1"/>
    </xf>
    <xf numFmtId="4" fontId="2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42" fillId="0" borderId="0" xfId="49" applyFont="1" applyBorder="1" applyAlignment="1">
      <alignment vertical="center" wrapText="1"/>
      <protection/>
    </xf>
    <xf numFmtId="49" fontId="2" fillId="0" borderId="0" xfId="46" applyNumberFormat="1" applyFont="1" applyFill="1" applyBorder="1" applyAlignment="1">
      <alignment vertical="center" wrapText="1"/>
      <protection/>
    </xf>
    <xf numFmtId="4" fontId="41" fillId="0" borderId="0" xfId="0" applyNumberFormat="1" applyFont="1" applyFill="1" applyBorder="1" applyAlignment="1">
      <alignment horizontal="center" vertical="center"/>
    </xf>
    <xf numFmtId="176" fontId="41" fillId="0" borderId="0" xfId="0" applyNumberFormat="1" applyFont="1" applyFill="1" applyBorder="1" applyAlignment="1">
      <alignment vertical="center"/>
    </xf>
    <xf numFmtId="0" fontId="42" fillId="0" borderId="0" xfId="0" applyFont="1" applyFill="1" applyBorder="1" applyAlignment="1">
      <alignment vertical="center" wrapText="1"/>
    </xf>
    <xf numFmtId="0" fontId="2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2" fillId="0" borderId="0" xfId="46" applyNumberFormat="1" applyFont="1" applyBorder="1" applyAlignment="1">
      <alignment horizontal="center" vertical="center"/>
      <protection/>
    </xf>
    <xf numFmtId="0" fontId="2" fillId="0" borderId="0" xfId="0" applyFont="1" applyBorder="1" applyAlignment="1">
      <alignment horizontal="center" vertical="center"/>
    </xf>
    <xf numFmtId="0" fontId="22" fillId="2" borderId="0" xfId="0" applyFont="1" applyFill="1" applyBorder="1" applyAlignment="1">
      <alignment vertical="center" wrapText="1"/>
    </xf>
    <xf numFmtId="176" fontId="22" fillId="2" borderId="0" xfId="0" applyNumberFormat="1" applyFont="1" applyFill="1" applyBorder="1" applyAlignment="1">
      <alignment vertical="center"/>
    </xf>
    <xf numFmtId="0" fontId="2" fillId="0" borderId="11" xfId="0" applyFont="1" applyFill="1" applyBorder="1" applyAlignment="1">
      <alignment vertical="center" wrapText="1"/>
    </xf>
    <xf numFmtId="4" fontId="22" fillId="0" borderId="11" xfId="0" applyNumberFormat="1" applyFont="1" applyFill="1" applyBorder="1" applyAlignment="1">
      <alignment horizontal="center" vertical="center"/>
    </xf>
    <xf numFmtId="176" fontId="2" fillId="0" borderId="11" xfId="0" applyNumberFormat="1" applyFont="1" applyFill="1" applyBorder="1" applyAlignment="1">
      <alignment vertical="center"/>
    </xf>
    <xf numFmtId="4" fontId="2" fillId="0" borderId="11" xfId="0" applyNumberFormat="1" applyFont="1" applyFill="1" applyBorder="1" applyAlignment="1">
      <alignment horizontal="center" vertical="center"/>
    </xf>
    <xf numFmtId="0" fontId="2" fillId="0" borderId="0" xfId="0" applyNumberFormat="1" applyFont="1" applyBorder="1" applyAlignment="1">
      <alignment horizontal="center" vertical="center"/>
    </xf>
    <xf numFmtId="0" fontId="42" fillId="0" borderId="0" xfId="0" applyFont="1" applyBorder="1" applyAlignment="1">
      <alignment vertical="center"/>
    </xf>
    <xf numFmtId="0" fontId="23" fillId="18" borderId="11" xfId="0" applyFont="1" applyFill="1" applyBorder="1" applyAlignment="1">
      <alignment/>
    </xf>
    <xf numFmtId="49" fontId="25" fillId="18" borderId="12" xfId="0" applyNumberFormat="1" applyFont="1" applyFill="1" applyBorder="1" applyAlignment="1">
      <alignment horizontal="center" vertical="center"/>
    </xf>
    <xf numFmtId="177" fontId="25" fillId="18" borderId="12" xfId="0" applyNumberFormat="1" applyFont="1" applyFill="1" applyBorder="1" applyAlignment="1">
      <alignment horizontal="left" vertical="center" wrapText="1"/>
    </xf>
    <xf numFmtId="0" fontId="25" fillId="18" borderId="12" xfId="0" applyFont="1" applyFill="1" applyBorder="1" applyAlignment="1">
      <alignment horizontal="right" vertical="center"/>
    </xf>
    <xf numFmtId="49" fontId="23" fillId="18" borderId="0" xfId="0" applyNumberFormat="1" applyFont="1" applyFill="1" applyBorder="1" applyAlignment="1">
      <alignment horizontal="center"/>
    </xf>
    <xf numFmtId="0" fontId="23" fillId="18" borderId="0" xfId="0" applyFont="1" applyFill="1" applyBorder="1" applyAlignment="1">
      <alignment horizontal="left" vertical="top" wrapText="1"/>
    </xf>
    <xf numFmtId="0" fontId="23" fillId="18" borderId="0" xfId="0" applyFont="1" applyFill="1" applyBorder="1" applyAlignment="1">
      <alignment/>
    </xf>
    <xf numFmtId="49" fontId="23" fillId="18" borderId="0" xfId="51" applyNumberFormat="1" applyFont="1" applyFill="1" applyBorder="1" applyAlignment="1">
      <alignment horizontal="center" vertical="center"/>
      <protection/>
    </xf>
    <xf numFmtId="0" fontId="23" fillId="18" borderId="0" xfId="51" applyFont="1" applyFill="1" applyBorder="1" applyAlignment="1">
      <alignment horizontal="left" vertical="center" wrapText="1"/>
      <protection/>
    </xf>
    <xf numFmtId="178" fontId="23" fillId="18" borderId="0" xfId="51" applyNumberFormat="1" applyFont="1" applyFill="1" applyBorder="1" applyAlignment="1">
      <alignment vertical="center"/>
      <protection/>
    </xf>
    <xf numFmtId="178" fontId="23" fillId="18" borderId="0" xfId="0" applyNumberFormat="1" applyFont="1" applyFill="1" applyBorder="1" applyAlignment="1">
      <alignment/>
    </xf>
    <xf numFmtId="49" fontId="23" fillId="18" borderId="11" xfId="51" applyNumberFormat="1" applyFont="1" applyFill="1" applyBorder="1" applyAlignment="1">
      <alignment horizontal="center" vertical="center"/>
      <protection/>
    </xf>
    <xf numFmtId="0" fontId="23" fillId="18" borderId="11" xfId="51" applyFont="1" applyFill="1" applyBorder="1" applyAlignment="1">
      <alignment horizontal="left" vertical="center" wrapText="1"/>
      <protection/>
    </xf>
    <xf numFmtId="178" fontId="23" fillId="18" borderId="11" xfId="0" applyNumberFormat="1" applyFont="1" applyFill="1" applyBorder="1" applyAlignment="1">
      <alignment/>
    </xf>
    <xf numFmtId="49" fontId="23" fillId="18" borderId="12" xfId="51" applyNumberFormat="1" applyFont="1" applyFill="1" applyBorder="1">
      <alignment/>
      <protection/>
    </xf>
    <xf numFmtId="0" fontId="25" fillId="18" borderId="12" xfId="51" applyFont="1" applyFill="1" applyBorder="1" applyAlignment="1">
      <alignment horizontal="left" vertical="center" wrapText="1"/>
      <protection/>
    </xf>
    <xf numFmtId="0" fontId="23" fillId="18" borderId="12" xfId="0" applyFont="1" applyFill="1" applyBorder="1" applyAlignment="1">
      <alignment/>
    </xf>
    <xf numFmtId="178" fontId="25" fillId="18" borderId="12" xfId="0" applyNumberFormat="1" applyFont="1" applyFill="1" applyBorder="1" applyAlignment="1">
      <alignment vertical="center"/>
    </xf>
    <xf numFmtId="49" fontId="23" fillId="18" borderId="11" xfId="0" applyNumberFormat="1" applyFont="1" applyFill="1" applyBorder="1" applyAlignment="1">
      <alignment horizontal="center"/>
    </xf>
    <xf numFmtId="0" fontId="23" fillId="18" borderId="11" xfId="0" applyFont="1" applyFill="1" applyBorder="1" applyAlignment="1">
      <alignment horizontal="left" vertical="center" wrapText="1"/>
    </xf>
    <xf numFmtId="178" fontId="23" fillId="18" borderId="11" xfId="0" applyNumberFormat="1" applyFont="1" applyFill="1" applyBorder="1" applyAlignment="1">
      <alignment vertical="center"/>
    </xf>
    <xf numFmtId="49" fontId="23" fillId="18" borderId="12" xfId="0" applyNumberFormat="1" applyFont="1" applyFill="1" applyBorder="1" applyAlignment="1">
      <alignment horizontal="center"/>
    </xf>
    <xf numFmtId="0" fontId="25" fillId="18" borderId="12" xfId="0" applyFont="1" applyFill="1" applyBorder="1" applyAlignment="1">
      <alignment horizontal="left" vertical="center" wrapText="1"/>
    </xf>
    <xf numFmtId="49" fontId="25" fillId="0" borderId="13" xfId="0" applyNumberFormat="1" applyFont="1" applyBorder="1" applyAlignment="1">
      <alignment horizontal="center" vertical="center"/>
    </xf>
    <xf numFmtId="177" fontId="25" fillId="0" borderId="13" xfId="0" applyNumberFormat="1" applyFont="1" applyBorder="1" applyAlignment="1">
      <alignment horizontal="left" vertical="center" wrapText="1"/>
    </xf>
    <xf numFmtId="177" fontId="25" fillId="0" borderId="13" xfId="0" applyNumberFormat="1" applyFont="1" applyBorder="1" applyAlignment="1">
      <alignment horizontal="center" vertical="center"/>
    </xf>
    <xf numFmtId="0" fontId="25" fillId="0" borderId="13" xfId="0" applyNumberFormat="1" applyFont="1" applyBorder="1" applyAlignment="1">
      <alignment horizontal="center" vertical="center"/>
    </xf>
    <xf numFmtId="178" fontId="25" fillId="0" borderId="13" xfId="0" applyNumberFormat="1" applyFont="1" applyBorder="1" applyAlignment="1">
      <alignment horizontal="center" vertical="center" wrapText="1"/>
    </xf>
    <xf numFmtId="178" fontId="25" fillId="0" borderId="13" xfId="0" applyNumberFormat="1" applyFont="1" applyBorder="1" applyAlignment="1">
      <alignment horizontal="right" vertical="center"/>
    </xf>
    <xf numFmtId="49" fontId="23" fillId="0" borderId="0" xfId="0" applyNumberFormat="1" applyFont="1" applyBorder="1" applyAlignment="1">
      <alignment horizontal="left" vertical="top"/>
    </xf>
    <xf numFmtId="0" fontId="23" fillId="0" borderId="0" xfId="0" applyFont="1" applyBorder="1" applyAlignment="1">
      <alignment horizontal="left" vertical="top" wrapText="1"/>
    </xf>
    <xf numFmtId="0" fontId="23" fillId="0" borderId="0" xfId="0" applyFont="1" applyBorder="1" applyAlignment="1">
      <alignment horizontal="center" vertical="center"/>
    </xf>
    <xf numFmtId="0" fontId="23" fillId="0" borderId="0" xfId="0" applyNumberFormat="1" applyFont="1" applyBorder="1" applyAlignment="1">
      <alignment horizontal="center" vertical="center"/>
    </xf>
    <xf numFmtId="178" fontId="23" fillId="0" borderId="0" xfId="0" applyNumberFormat="1" applyFont="1" applyBorder="1" applyAlignment="1">
      <alignment horizontal="center" vertical="center"/>
    </xf>
    <xf numFmtId="178" fontId="23" fillId="0" borderId="0" xfId="0" applyNumberFormat="1" applyFont="1" applyBorder="1" applyAlignment="1">
      <alignment horizontal="right" vertical="center"/>
    </xf>
    <xf numFmtId="49" fontId="25" fillId="0" borderId="0" xfId="0" applyNumberFormat="1" applyFont="1" applyBorder="1" applyAlignment="1">
      <alignment horizontal="left" vertical="top"/>
    </xf>
    <xf numFmtId="0" fontId="25" fillId="0" borderId="0" xfId="0" applyFont="1" applyBorder="1" applyAlignment="1">
      <alignment horizontal="left" vertical="top" wrapText="1"/>
    </xf>
    <xf numFmtId="0" fontId="40" fillId="0" borderId="0" xfId="0" applyFont="1" applyBorder="1" applyAlignment="1">
      <alignment horizontal="center" vertical="center" wrapText="1"/>
    </xf>
    <xf numFmtId="0" fontId="25" fillId="0" borderId="0" xfId="0" applyNumberFormat="1" applyFont="1" applyBorder="1" applyAlignment="1">
      <alignment horizontal="center" vertical="center" wrapText="1"/>
    </xf>
    <xf numFmtId="178" fontId="25" fillId="0" borderId="0" xfId="0" applyNumberFormat="1" applyFont="1" applyBorder="1" applyAlignment="1">
      <alignment horizontal="center" vertical="center" wrapText="1"/>
    </xf>
    <xf numFmtId="178" fontId="25" fillId="0" borderId="0" xfId="0" applyNumberFormat="1" applyFont="1" applyBorder="1" applyAlignment="1">
      <alignment horizontal="right" vertical="center" wrapText="1"/>
    </xf>
    <xf numFmtId="0" fontId="40" fillId="0" borderId="0" xfId="0" applyFont="1" applyBorder="1" applyAlignment="1">
      <alignment horizontal="center" vertical="center"/>
    </xf>
    <xf numFmtId="0" fontId="25" fillId="0" borderId="0" xfId="0" applyNumberFormat="1" applyFont="1" applyBorder="1" applyAlignment="1">
      <alignment horizontal="center" vertical="center"/>
    </xf>
    <xf numFmtId="178" fontId="25" fillId="0" borderId="0" xfId="0" applyNumberFormat="1" applyFont="1" applyBorder="1" applyAlignment="1">
      <alignment horizontal="center" vertical="center"/>
    </xf>
    <xf numFmtId="178" fontId="25" fillId="0" borderId="0" xfId="0" applyNumberFormat="1" applyFont="1" applyBorder="1" applyAlignment="1">
      <alignment horizontal="right" vertical="center"/>
    </xf>
    <xf numFmtId="49" fontId="43" fillId="0" borderId="0" xfId="0" applyNumberFormat="1" applyFont="1" applyBorder="1" applyAlignment="1">
      <alignment horizontal="left" vertical="top"/>
    </xf>
    <xf numFmtId="0" fontId="43" fillId="0" borderId="0" xfId="0" applyFont="1" applyBorder="1" applyAlignment="1">
      <alignment horizontal="left" vertical="top" wrapText="1"/>
    </xf>
    <xf numFmtId="4" fontId="23" fillId="0" borderId="0" xfId="0" applyNumberFormat="1" applyFont="1" applyBorder="1" applyAlignment="1">
      <alignment horizontal="center" vertical="center"/>
    </xf>
    <xf numFmtId="4" fontId="15" fillId="0" borderId="0" xfId="0" applyNumberFormat="1" applyFont="1" applyBorder="1" applyAlignment="1">
      <alignment horizontal="center" vertical="center"/>
    </xf>
    <xf numFmtId="49" fontId="23" fillId="0" borderId="0" xfId="0" applyNumberFormat="1" applyFont="1" applyBorder="1" applyAlignment="1">
      <alignment horizontal="left" vertical="top" wrapText="1"/>
    </xf>
    <xf numFmtId="0" fontId="25" fillId="0" borderId="0" xfId="0" applyFont="1" applyBorder="1" applyAlignment="1">
      <alignment horizontal="center" vertical="center"/>
    </xf>
    <xf numFmtId="4" fontId="25" fillId="0" borderId="0" xfId="0" applyNumberFormat="1" applyFont="1" applyBorder="1" applyAlignment="1">
      <alignment horizontal="right" vertical="center"/>
    </xf>
    <xf numFmtId="4" fontId="23" fillId="0" borderId="0" xfId="0" applyNumberFormat="1" applyFont="1" applyBorder="1" applyAlignment="1">
      <alignment horizontal="right" vertical="center"/>
    </xf>
    <xf numFmtId="4" fontId="23"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49" fontId="44" fillId="0" borderId="0" xfId="0" applyNumberFormat="1" applyFont="1" applyBorder="1" applyAlignment="1">
      <alignment horizontal="left" vertical="top" wrapText="1"/>
    </xf>
    <xf numFmtId="0" fontId="44" fillId="0" borderId="0" xfId="0" applyFont="1" applyBorder="1" applyAlignment="1">
      <alignment horizontal="left" vertical="top" wrapText="1"/>
    </xf>
    <xf numFmtId="4" fontId="45" fillId="0" borderId="0" xfId="0" applyNumberFormat="1" applyFont="1" applyBorder="1" applyAlignment="1">
      <alignment horizontal="center" vertical="center" wrapText="1"/>
    </xf>
    <xf numFmtId="0" fontId="44" fillId="0" borderId="0" xfId="0" applyNumberFormat="1" applyFont="1" applyBorder="1" applyAlignment="1">
      <alignment horizontal="center" vertical="center" wrapText="1"/>
    </xf>
    <xf numFmtId="178" fontId="44" fillId="0" borderId="0" xfId="0" applyNumberFormat="1" applyFont="1" applyBorder="1" applyAlignment="1">
      <alignment horizontal="center" vertical="center" wrapText="1"/>
    </xf>
    <xf numFmtId="178" fontId="44" fillId="0" borderId="0" xfId="0" applyNumberFormat="1" applyFont="1" applyBorder="1" applyAlignment="1">
      <alignment horizontal="right" vertical="center" wrapText="1"/>
    </xf>
    <xf numFmtId="49" fontId="15" fillId="0" borderId="0" xfId="0" applyNumberFormat="1" applyFont="1" applyBorder="1" applyAlignment="1">
      <alignment horizontal="left" vertical="top"/>
    </xf>
    <xf numFmtId="0" fontId="15" fillId="0" borderId="0" xfId="0" applyFont="1" applyBorder="1" applyAlignment="1">
      <alignment horizontal="left" vertical="top" wrapText="1"/>
    </xf>
    <xf numFmtId="0" fontId="15" fillId="0" borderId="0" xfId="0" applyNumberFormat="1" applyFont="1" applyBorder="1" applyAlignment="1">
      <alignment horizontal="center" vertical="center"/>
    </xf>
    <xf numFmtId="178" fontId="15" fillId="0" borderId="0" xfId="0" applyNumberFormat="1" applyFont="1" applyBorder="1" applyAlignment="1">
      <alignment horizontal="right" vertical="center"/>
    </xf>
    <xf numFmtId="4" fontId="40" fillId="0" borderId="0" xfId="0" applyNumberFormat="1" applyFont="1" applyBorder="1" applyAlignment="1">
      <alignment horizontal="center" vertical="center"/>
    </xf>
    <xf numFmtId="3" fontId="23" fillId="0" borderId="0" xfId="0" applyNumberFormat="1" applyFont="1" applyBorder="1" applyAlignment="1">
      <alignment horizontal="center" vertical="center"/>
    </xf>
    <xf numFmtId="49" fontId="40" fillId="0" borderId="0" xfId="0" applyNumberFormat="1" applyFont="1" applyBorder="1" applyAlignment="1">
      <alignment horizontal="left" vertical="top"/>
    </xf>
    <xf numFmtId="0" fontId="40" fillId="0" borderId="0" xfId="0" applyFont="1" applyBorder="1" applyAlignment="1">
      <alignment horizontal="left" vertical="top" wrapText="1"/>
    </xf>
    <xf numFmtId="3" fontId="15" fillId="0" borderId="0" xfId="0" applyNumberFormat="1" applyFont="1" applyBorder="1" applyAlignment="1">
      <alignment horizontal="center" vertical="center"/>
    </xf>
    <xf numFmtId="0" fontId="43" fillId="0" borderId="0" xfId="0" applyFont="1" applyBorder="1" applyAlignment="1">
      <alignment horizontal="left" vertical="center" wrapText="1"/>
    </xf>
    <xf numFmtId="0" fontId="23" fillId="0" borderId="0" xfId="0" applyFont="1" applyBorder="1" applyAlignment="1">
      <alignment horizontal="left" vertical="center" wrapText="1"/>
    </xf>
    <xf numFmtId="49" fontId="15" fillId="0" borderId="0" xfId="0" applyNumberFormat="1" applyFont="1" applyBorder="1" applyAlignment="1">
      <alignment horizontal="left" vertical="top" wrapText="1"/>
    </xf>
    <xf numFmtId="0" fontId="15" fillId="0" borderId="0" xfId="0" applyFont="1" applyBorder="1" applyAlignment="1">
      <alignment horizontal="left" vertical="center" wrapText="1"/>
    </xf>
    <xf numFmtId="49" fontId="25" fillId="0" borderId="0" xfId="0" applyNumberFormat="1" applyFont="1" applyBorder="1" applyAlignment="1">
      <alignment horizontal="left" vertical="top" wrapText="1"/>
    </xf>
    <xf numFmtId="4" fontId="2" fillId="0" borderId="0" xfId="0" applyNumberFormat="1" applyFont="1" applyBorder="1" applyAlignment="1">
      <alignment horizontal="center" vertical="center"/>
    </xf>
    <xf numFmtId="178" fontId="40" fillId="0" borderId="0" xfId="0" applyNumberFormat="1" applyFont="1" applyBorder="1" applyAlignment="1">
      <alignment horizontal="right" vertical="center"/>
    </xf>
    <xf numFmtId="0" fontId="40" fillId="0" borderId="0" xfId="0" applyNumberFormat="1" applyFont="1" applyBorder="1" applyAlignment="1">
      <alignment horizontal="center" vertical="center" wrapText="1"/>
    </xf>
    <xf numFmtId="178" fontId="40" fillId="0" borderId="0" xfId="0" applyNumberFormat="1" applyFont="1" applyBorder="1" applyAlignment="1">
      <alignment horizontal="right" vertical="center" wrapText="1"/>
    </xf>
    <xf numFmtId="0" fontId="23" fillId="0" borderId="0" xfId="51" applyFont="1" applyBorder="1" applyAlignment="1">
      <alignment horizontal="left" vertical="top" wrapText="1"/>
      <protection/>
    </xf>
    <xf numFmtId="0" fontId="40" fillId="0" borderId="0" xfId="0" applyNumberFormat="1" applyFont="1" applyBorder="1" applyAlignment="1">
      <alignment horizontal="center" vertical="center"/>
    </xf>
    <xf numFmtId="49" fontId="40" fillId="0" borderId="0" xfId="51" applyNumberFormat="1" applyFont="1" applyBorder="1" applyAlignment="1">
      <alignment horizontal="left" vertical="top"/>
      <protection/>
    </xf>
    <xf numFmtId="0" fontId="15" fillId="0" borderId="0" xfId="51" applyFont="1" applyBorder="1" applyAlignment="1">
      <alignment horizontal="left" vertical="top" wrapText="1"/>
      <protection/>
    </xf>
    <xf numFmtId="4" fontId="15" fillId="0" borderId="0" xfId="51" applyNumberFormat="1" applyFont="1" applyBorder="1" applyAlignment="1">
      <alignment horizontal="center" vertical="center"/>
      <protection/>
    </xf>
    <xf numFmtId="0" fontId="15" fillId="0" borderId="0" xfId="51" applyNumberFormat="1" applyFont="1" applyBorder="1" applyAlignment="1">
      <alignment horizontal="center" vertical="center"/>
      <protection/>
    </xf>
    <xf numFmtId="178" fontId="23" fillId="0" borderId="0" xfId="51" applyNumberFormat="1" applyFont="1" applyBorder="1" applyAlignment="1">
      <alignment horizontal="center" vertical="center"/>
      <protection/>
    </xf>
    <xf numFmtId="178" fontId="15" fillId="0" borderId="0" xfId="51" applyNumberFormat="1" applyFont="1" applyBorder="1" applyAlignment="1">
      <alignment horizontal="right" vertical="center"/>
      <protection/>
    </xf>
    <xf numFmtId="49" fontId="44" fillId="0" borderId="0" xfId="0" applyNumberFormat="1" applyFont="1" applyBorder="1" applyAlignment="1">
      <alignment horizontal="left" vertical="top"/>
    </xf>
    <xf numFmtId="4" fontId="45" fillId="0" borderId="0" xfId="0" applyNumberFormat="1" applyFont="1" applyBorder="1" applyAlignment="1">
      <alignment horizontal="center" vertical="center"/>
    </xf>
    <xf numFmtId="0" fontId="45" fillId="0" borderId="0" xfId="0" applyNumberFormat="1" applyFont="1" applyBorder="1" applyAlignment="1">
      <alignment horizontal="center" vertical="center"/>
    </xf>
    <xf numFmtId="178" fontId="44" fillId="0" borderId="0" xfId="0" applyNumberFormat="1" applyFont="1" applyBorder="1" applyAlignment="1">
      <alignment horizontal="center" vertical="center"/>
    </xf>
    <xf numFmtId="178" fontId="45" fillId="0" borderId="0" xfId="0" applyNumberFormat="1" applyFont="1" applyBorder="1" applyAlignment="1">
      <alignment horizontal="right" vertical="center"/>
    </xf>
    <xf numFmtId="49" fontId="23" fillId="0" borderId="0" xfId="51" applyNumberFormat="1" applyFont="1" applyBorder="1" applyAlignment="1">
      <alignment horizontal="left" vertical="top"/>
      <protection/>
    </xf>
    <xf numFmtId="0" fontId="15" fillId="0" borderId="0" xfId="51" applyFont="1" applyBorder="1" applyAlignment="1">
      <alignment horizontal="center" vertical="center"/>
      <protection/>
    </xf>
    <xf numFmtId="0" fontId="23" fillId="0" borderId="0" xfId="51" applyFont="1" applyBorder="1" applyAlignment="1">
      <alignment horizontal="center" vertical="center"/>
      <protection/>
    </xf>
    <xf numFmtId="178" fontId="23" fillId="0" borderId="0" xfId="51" applyNumberFormat="1" applyFont="1" applyBorder="1" applyAlignment="1">
      <alignment horizontal="right" vertical="center"/>
      <protection/>
    </xf>
    <xf numFmtId="49" fontId="43" fillId="0" borderId="0" xfId="51" applyNumberFormat="1" applyFont="1" applyBorder="1" applyAlignment="1">
      <alignment horizontal="left" vertical="top"/>
      <protection/>
    </xf>
    <xf numFmtId="0" fontId="44" fillId="0" borderId="0" xfId="51" applyFont="1" applyBorder="1" applyAlignment="1">
      <alignment horizontal="left" vertical="top" wrapText="1"/>
      <protection/>
    </xf>
    <xf numFmtId="4" fontId="45" fillId="0" borderId="0" xfId="51" applyNumberFormat="1" applyFont="1" applyBorder="1" applyAlignment="1">
      <alignment horizontal="center" vertical="center"/>
      <protection/>
    </xf>
    <xf numFmtId="0" fontId="44" fillId="0" borderId="0" xfId="51" applyFont="1" applyBorder="1" applyAlignment="1">
      <alignment horizontal="center" vertical="center"/>
      <protection/>
    </xf>
    <xf numFmtId="178" fontId="44" fillId="0" borderId="0" xfId="51" applyNumberFormat="1" applyFont="1" applyBorder="1" applyAlignment="1">
      <alignment horizontal="center" vertical="center"/>
      <protection/>
    </xf>
    <xf numFmtId="178" fontId="44" fillId="0" borderId="0" xfId="51" applyNumberFormat="1" applyFont="1" applyBorder="1" applyAlignment="1">
      <alignment horizontal="right" vertical="center"/>
      <protection/>
    </xf>
    <xf numFmtId="49" fontId="25" fillId="0" borderId="0" xfId="51" applyNumberFormat="1" applyFont="1" applyBorder="1" applyAlignment="1">
      <alignment horizontal="left" vertical="top"/>
      <protection/>
    </xf>
    <xf numFmtId="0" fontId="23" fillId="0" borderId="0" xfId="51" applyNumberFormat="1" applyFont="1" applyBorder="1" applyAlignment="1">
      <alignment horizontal="center" vertical="center"/>
      <protection/>
    </xf>
    <xf numFmtId="49" fontId="46" fillId="0" borderId="0" xfId="0" applyNumberFormat="1" applyFont="1" applyBorder="1" applyAlignment="1">
      <alignment horizontal="left" vertical="top"/>
    </xf>
    <xf numFmtId="0" fontId="46" fillId="0" borderId="0" xfId="0" applyFont="1" applyBorder="1" applyAlignment="1">
      <alignment horizontal="left" vertical="top" wrapText="1"/>
    </xf>
    <xf numFmtId="4" fontId="23" fillId="0" borderId="0" xfId="51" applyNumberFormat="1" applyFont="1" applyBorder="1" applyAlignment="1">
      <alignment horizontal="center" vertical="center"/>
      <protection/>
    </xf>
    <xf numFmtId="0" fontId="23" fillId="0" borderId="0" xfId="51" applyFont="1" applyBorder="1" applyAlignment="1">
      <alignment horizontal="left" vertical="center" wrapText="1"/>
      <protection/>
    </xf>
    <xf numFmtId="49" fontId="15" fillId="0" borderId="0" xfId="51" applyNumberFormat="1" applyFont="1" applyBorder="1" applyAlignment="1">
      <alignment horizontal="left" vertical="top"/>
      <protection/>
    </xf>
    <xf numFmtId="0" fontId="15" fillId="0" borderId="0" xfId="51" applyFont="1" applyBorder="1" applyAlignment="1">
      <alignment horizontal="left" vertical="center" wrapText="1"/>
      <protection/>
    </xf>
    <xf numFmtId="178" fontId="40" fillId="0" borderId="0" xfId="51" applyNumberFormat="1" applyFont="1" applyBorder="1" applyAlignment="1">
      <alignment horizontal="right" vertical="center"/>
      <protection/>
    </xf>
    <xf numFmtId="0" fontId="25" fillId="0" borderId="0" xfId="0" applyFont="1" applyBorder="1" applyAlignment="1">
      <alignment horizontal="center" vertical="center" wrapText="1"/>
    </xf>
    <xf numFmtId="0" fontId="22" fillId="0" borderId="0" xfId="0" applyFont="1" applyBorder="1" applyAlignment="1">
      <alignment horizontal="center" vertical="center" wrapText="1"/>
    </xf>
    <xf numFmtId="4" fontId="15" fillId="0" borderId="0" xfId="0" applyNumberFormat="1" applyFont="1" applyAlignment="1">
      <alignment horizontal="center"/>
    </xf>
    <xf numFmtId="0" fontId="2" fillId="0" borderId="0" xfId="0" applyFont="1" applyAlignment="1">
      <alignment horizontal="center"/>
    </xf>
    <xf numFmtId="178" fontId="23" fillId="0" borderId="0" xfId="0" applyNumberFormat="1" applyFont="1" applyAlignment="1">
      <alignment horizontal="center"/>
    </xf>
    <xf numFmtId="178" fontId="23" fillId="0" borderId="0" xfId="0" applyNumberFormat="1" applyFont="1" applyAlignment="1">
      <alignment horizontal="right"/>
    </xf>
    <xf numFmtId="0" fontId="23" fillId="0" borderId="0" xfId="0" applyFont="1" applyAlignment="1">
      <alignment horizontal="left" vertical="top"/>
    </xf>
    <xf numFmtId="4" fontId="40"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5" fillId="0" borderId="0" xfId="0" applyFont="1" applyAlignment="1">
      <alignment horizontal="center"/>
    </xf>
    <xf numFmtId="0" fontId="2" fillId="0" borderId="0" xfId="51" applyFont="1" applyBorder="1" applyAlignment="1">
      <alignment horizontal="left" vertical="center"/>
      <protection/>
    </xf>
    <xf numFmtId="0" fontId="2" fillId="0" borderId="0" xfId="51" applyFont="1" applyBorder="1" applyAlignment="1">
      <alignment horizontal="center" vertical="center"/>
      <protection/>
    </xf>
    <xf numFmtId="4" fontId="23" fillId="0" borderId="0" xfId="0" applyNumberFormat="1" applyFont="1" applyAlignment="1">
      <alignment horizontal="center"/>
    </xf>
    <xf numFmtId="178" fontId="43" fillId="0" borderId="0" xfId="0" applyNumberFormat="1" applyFont="1" applyBorder="1" applyAlignment="1">
      <alignment horizontal="right" vertical="center" wrapText="1"/>
    </xf>
    <xf numFmtId="0" fontId="23" fillId="0" borderId="0" xfId="0" applyFont="1" applyAlignment="1">
      <alignment horizontal="left" vertical="top" wrapText="1"/>
    </xf>
    <xf numFmtId="0" fontId="44" fillId="0" borderId="0" xfId="0" applyNumberFormat="1" applyFont="1" applyBorder="1" applyAlignment="1">
      <alignment horizontal="center" vertical="center"/>
    </xf>
    <xf numFmtId="178" fontId="44" fillId="0" borderId="0" xfId="0" applyNumberFormat="1" applyFont="1" applyBorder="1" applyAlignment="1">
      <alignment horizontal="right" vertical="center"/>
    </xf>
    <xf numFmtId="0" fontId="23" fillId="0" borderId="0" xfId="51" applyFont="1" applyBorder="1" applyAlignment="1">
      <alignment horizontal="left" vertical="top"/>
      <protection/>
    </xf>
    <xf numFmtId="0" fontId="0" fillId="0" borderId="0" xfId="0" applyFont="1" applyAlignment="1">
      <alignment/>
    </xf>
    <xf numFmtId="0" fontId="47" fillId="18" borderId="0" xfId="0" applyFont="1" applyFill="1" applyAlignment="1">
      <alignment/>
    </xf>
    <xf numFmtId="0" fontId="0" fillId="18" borderId="0" xfId="0" applyFont="1" applyFill="1" applyAlignment="1">
      <alignment/>
    </xf>
    <xf numFmtId="49" fontId="25" fillId="18" borderId="14" xfId="0" applyNumberFormat="1" applyFont="1" applyFill="1" applyBorder="1" applyAlignment="1">
      <alignment horizontal="center" vertical="center"/>
    </xf>
    <xf numFmtId="177" fontId="25" fillId="18" borderId="14" xfId="0" applyNumberFormat="1" applyFont="1" applyFill="1" applyBorder="1" applyAlignment="1">
      <alignment horizontal="left" vertical="center" wrapText="1"/>
    </xf>
    <xf numFmtId="0" fontId="0" fillId="18" borderId="11" xfId="0" applyFont="1" applyFill="1" applyBorder="1" applyAlignment="1">
      <alignment/>
    </xf>
    <xf numFmtId="0" fontId="25" fillId="18" borderId="14" xfId="0" applyFont="1" applyFill="1" applyBorder="1" applyAlignment="1">
      <alignment horizontal="right" vertical="center"/>
    </xf>
    <xf numFmtId="49" fontId="25" fillId="18" borderId="11" xfId="51" applyNumberFormat="1" applyFont="1" applyFill="1" applyBorder="1" applyAlignment="1">
      <alignment horizontal="center" vertical="center"/>
      <protection/>
    </xf>
    <xf numFmtId="0" fontId="25" fillId="18" borderId="11" xfId="51" applyFont="1" applyFill="1" applyBorder="1" applyAlignment="1">
      <alignment horizontal="left" vertical="center" wrapText="1"/>
      <protection/>
    </xf>
    <xf numFmtId="179" fontId="23" fillId="18" borderId="0" xfId="51" applyNumberFormat="1" applyFont="1" applyFill="1" applyBorder="1" applyAlignment="1">
      <alignment vertical="center"/>
      <protection/>
    </xf>
    <xf numFmtId="179" fontId="23" fillId="18" borderId="0" xfId="0" applyNumberFormat="1" applyFont="1" applyFill="1" applyBorder="1" applyAlignment="1">
      <alignment/>
    </xf>
    <xf numFmtId="49" fontId="23" fillId="18" borderId="11" xfId="51" applyNumberFormat="1" applyFont="1" applyFill="1" applyBorder="1">
      <alignment/>
      <protection/>
    </xf>
    <xf numFmtId="179" fontId="23" fillId="18" borderId="11" xfId="0" applyNumberFormat="1" applyFont="1" applyFill="1" applyBorder="1" applyAlignment="1">
      <alignment/>
    </xf>
    <xf numFmtId="0" fontId="23" fillId="18" borderId="14" xfId="0" applyFont="1" applyFill="1" applyBorder="1" applyAlignment="1">
      <alignment/>
    </xf>
    <xf numFmtId="0" fontId="23" fillId="18" borderId="14" xfId="0" applyFont="1" applyFill="1" applyBorder="1" applyAlignment="1">
      <alignment horizontal="left" vertical="center"/>
    </xf>
    <xf numFmtId="179" fontId="23" fillId="18" borderId="14" xfId="0" applyNumberFormat="1" applyFont="1" applyFill="1" applyBorder="1" applyAlignment="1">
      <alignment vertical="center"/>
    </xf>
    <xf numFmtId="0" fontId="25" fillId="18" borderId="12" xfId="0" applyFont="1" applyFill="1" applyBorder="1" applyAlignment="1">
      <alignment horizontal="left" vertical="center"/>
    </xf>
    <xf numFmtId="0" fontId="0" fillId="18" borderId="12" xfId="0" applyFont="1" applyFill="1" applyBorder="1" applyAlignment="1">
      <alignment/>
    </xf>
    <xf numFmtId="179" fontId="25" fillId="18" borderId="12" xfId="0" applyNumberFormat="1" applyFont="1" applyFill="1" applyBorder="1" applyAlignment="1">
      <alignment vertical="center"/>
    </xf>
    <xf numFmtId="49" fontId="25" fillId="18" borderId="13" xfId="0" applyNumberFormat="1" applyFont="1" applyFill="1" applyBorder="1" applyAlignment="1">
      <alignment horizontal="center" vertical="center"/>
    </xf>
    <xf numFmtId="177" fontId="25" fillId="18" borderId="13" xfId="0" applyNumberFormat="1" applyFont="1" applyFill="1" applyBorder="1" applyAlignment="1">
      <alignment horizontal="center" vertical="center" wrapText="1"/>
    </xf>
    <xf numFmtId="0" fontId="25" fillId="18" borderId="13" xfId="0" applyFont="1" applyFill="1" applyBorder="1" applyAlignment="1">
      <alignment horizontal="center" vertical="center" wrapText="1"/>
    </xf>
    <xf numFmtId="0" fontId="25" fillId="18" borderId="13" xfId="0" applyNumberFormat="1" applyFont="1" applyFill="1" applyBorder="1" applyAlignment="1">
      <alignment horizontal="center" vertical="center"/>
    </xf>
    <xf numFmtId="4" fontId="25" fillId="18" borderId="13" xfId="0" applyNumberFormat="1" applyFont="1" applyFill="1" applyBorder="1" applyAlignment="1">
      <alignment horizontal="center" vertical="center"/>
    </xf>
    <xf numFmtId="0" fontId="25" fillId="0" borderId="0" xfId="0" applyFont="1" applyBorder="1" applyAlignment="1">
      <alignment horizontal="left" vertical="center"/>
    </xf>
    <xf numFmtId="4" fontId="25" fillId="0" borderId="0" xfId="0" applyNumberFormat="1" applyFont="1" applyBorder="1" applyAlignment="1">
      <alignment horizontal="right" vertical="center" wrapText="1"/>
    </xf>
    <xf numFmtId="179" fontId="23" fillId="0" borderId="0" xfId="0" applyNumberFormat="1" applyFont="1" applyBorder="1" applyAlignment="1">
      <alignment horizontal="center" vertical="center"/>
    </xf>
    <xf numFmtId="179" fontId="23" fillId="0" borderId="0" xfId="0" applyNumberFormat="1" applyFont="1" applyBorder="1" applyAlignment="1">
      <alignment horizontal="right" vertical="center"/>
    </xf>
    <xf numFmtId="179" fontId="25" fillId="0" borderId="0" xfId="0" applyNumberFormat="1" applyFont="1" applyBorder="1" applyAlignment="1">
      <alignment horizontal="center" vertical="center"/>
    </xf>
    <xf numFmtId="179" fontId="25" fillId="0" borderId="0" xfId="0" applyNumberFormat="1" applyFont="1" applyBorder="1" applyAlignment="1">
      <alignment horizontal="right" vertical="center"/>
    </xf>
    <xf numFmtId="4" fontId="44" fillId="0" borderId="0" xfId="0" applyNumberFormat="1" applyFont="1" applyBorder="1" applyAlignment="1">
      <alignment horizontal="center" vertical="center" wrapText="1"/>
    </xf>
    <xf numFmtId="179" fontId="44" fillId="0" borderId="0" xfId="0" applyNumberFormat="1" applyFont="1" applyBorder="1" applyAlignment="1">
      <alignment horizontal="center" vertical="center" wrapText="1"/>
    </xf>
    <xf numFmtId="179" fontId="44" fillId="0" borderId="0" xfId="0" applyNumberFormat="1" applyFont="1" applyBorder="1" applyAlignment="1">
      <alignment horizontal="right" vertical="center" wrapText="1"/>
    </xf>
    <xf numFmtId="179" fontId="25" fillId="0" borderId="0" xfId="0" applyNumberFormat="1" applyFont="1" applyBorder="1" applyAlignment="1">
      <alignment horizontal="center" vertical="center" wrapText="1"/>
    </xf>
    <xf numFmtId="179" fontId="25" fillId="0" borderId="0" xfId="0" applyNumberFormat="1" applyFont="1" applyBorder="1" applyAlignment="1">
      <alignment horizontal="right" vertical="center" wrapText="1"/>
    </xf>
    <xf numFmtId="179" fontId="15" fillId="0" borderId="0" xfId="0" applyNumberFormat="1" applyFont="1" applyBorder="1" applyAlignment="1">
      <alignment horizontal="right" vertical="center"/>
    </xf>
    <xf numFmtId="179" fontId="23" fillId="0" borderId="0" xfId="51" applyNumberFormat="1" applyFont="1" applyBorder="1" applyAlignment="1">
      <alignment horizontal="center" vertical="center"/>
      <protection/>
    </xf>
    <xf numFmtId="179" fontId="23" fillId="0" borderId="0" xfId="51" applyNumberFormat="1" applyFont="1" applyBorder="1" applyAlignment="1">
      <alignment horizontal="right" vertical="center"/>
      <protection/>
    </xf>
    <xf numFmtId="4" fontId="23" fillId="0" borderId="0" xfId="51" applyNumberFormat="1" applyFont="1" applyBorder="1" applyAlignment="1">
      <alignment horizontal="left" vertical="top" wrapText="1"/>
      <protection/>
    </xf>
    <xf numFmtId="4" fontId="44" fillId="0" borderId="0" xfId="0" applyNumberFormat="1" applyFont="1" applyBorder="1" applyAlignment="1">
      <alignment horizontal="center" vertical="center"/>
    </xf>
    <xf numFmtId="179" fontId="44" fillId="0" borderId="0" xfId="0" applyNumberFormat="1" applyFont="1" applyBorder="1" applyAlignment="1">
      <alignment horizontal="center" vertical="center"/>
    </xf>
    <xf numFmtId="179" fontId="44" fillId="0" borderId="0" xfId="0" applyNumberFormat="1" applyFont="1" applyBorder="1" applyAlignment="1">
      <alignment horizontal="right" vertical="center"/>
    </xf>
    <xf numFmtId="4" fontId="23" fillId="0" borderId="0" xfId="51" applyNumberFormat="1" applyFont="1" applyBorder="1" applyAlignment="1">
      <alignment horizontal="center"/>
      <protection/>
    </xf>
    <xf numFmtId="49" fontId="25" fillId="18" borderId="15" xfId="51" applyNumberFormat="1" applyFont="1" applyFill="1" applyBorder="1" applyAlignment="1">
      <alignment horizontal="center" vertical="center"/>
      <protection/>
    </xf>
    <xf numFmtId="0" fontId="25" fillId="18" borderId="15" xfId="51" applyFont="1" applyFill="1" applyBorder="1" applyAlignment="1">
      <alignment horizontal="left" vertical="center" wrapText="1"/>
      <protection/>
    </xf>
    <xf numFmtId="0" fontId="23" fillId="18" borderId="15" xfId="0" applyFont="1" applyFill="1" applyBorder="1" applyAlignment="1">
      <alignment/>
    </xf>
    <xf numFmtId="179" fontId="25" fillId="18" borderId="11" xfId="0" applyNumberFormat="1" applyFont="1" applyFill="1" applyBorder="1" applyAlignment="1">
      <alignment vertical="center"/>
    </xf>
    <xf numFmtId="0" fontId="0" fillId="18" borderId="0" xfId="0" applyFont="1" applyFill="1" applyBorder="1" applyAlignment="1">
      <alignment/>
    </xf>
    <xf numFmtId="0" fontId="23" fillId="18" borderId="11" xfId="0" applyFont="1" applyFill="1" applyBorder="1" applyAlignment="1">
      <alignment horizontal="left" vertical="center"/>
    </xf>
    <xf numFmtId="179" fontId="23" fillId="18" borderId="11" xfId="0" applyNumberFormat="1" applyFont="1" applyFill="1" applyBorder="1" applyAlignment="1">
      <alignment vertical="center"/>
    </xf>
    <xf numFmtId="49" fontId="48" fillId="18" borderId="13" xfId="0" applyNumberFormat="1" applyFont="1" applyFill="1" applyBorder="1" applyAlignment="1">
      <alignment horizontal="center" vertical="center"/>
    </xf>
    <xf numFmtId="177" fontId="48" fillId="18" borderId="13" xfId="0" applyNumberFormat="1" applyFont="1" applyFill="1" applyBorder="1" applyAlignment="1">
      <alignment horizontal="center" vertical="center" wrapText="1"/>
    </xf>
    <xf numFmtId="0" fontId="48" fillId="18" borderId="13" xfId="0" applyFont="1" applyFill="1" applyBorder="1" applyAlignment="1">
      <alignment horizontal="center" vertical="center" wrapText="1"/>
    </xf>
    <xf numFmtId="0" fontId="48" fillId="18" borderId="13" xfId="0" applyNumberFormat="1" applyFont="1" applyFill="1" applyBorder="1" applyAlignment="1">
      <alignment horizontal="center" vertical="center"/>
    </xf>
    <xf numFmtId="4" fontId="48" fillId="18" borderId="13" xfId="0" applyNumberFormat="1" applyFont="1" applyFill="1" applyBorder="1" applyAlignment="1">
      <alignment horizontal="center" vertical="center"/>
    </xf>
    <xf numFmtId="0" fontId="48" fillId="0" borderId="0" xfId="0" applyFont="1" applyBorder="1" applyAlignment="1">
      <alignment horizontal="left" vertical="center"/>
    </xf>
    <xf numFmtId="49" fontId="49" fillId="0" borderId="0" xfId="0" applyNumberFormat="1" applyFont="1" applyBorder="1" applyAlignment="1">
      <alignment horizontal="left" vertical="top"/>
    </xf>
    <xf numFmtId="0" fontId="49" fillId="0" borderId="0" xfId="0" applyFont="1" applyBorder="1" applyAlignment="1">
      <alignment horizontal="left" vertical="top" wrapText="1"/>
    </xf>
    <xf numFmtId="4" fontId="49" fillId="0" borderId="0" xfId="0" applyNumberFormat="1" applyFont="1" applyBorder="1" applyAlignment="1">
      <alignment horizontal="center" vertical="center"/>
    </xf>
    <xf numFmtId="0" fontId="49" fillId="0" borderId="0" xfId="0" applyNumberFormat="1" applyFont="1" applyBorder="1" applyAlignment="1">
      <alignment horizontal="center" vertical="center"/>
    </xf>
    <xf numFmtId="4" fontId="49" fillId="0" borderId="0" xfId="0" applyNumberFormat="1" applyFont="1" applyBorder="1" applyAlignment="1">
      <alignment horizontal="right" vertical="center"/>
    </xf>
    <xf numFmtId="0" fontId="49" fillId="0" borderId="0" xfId="0" applyFont="1" applyBorder="1" applyAlignment="1">
      <alignment horizontal="center" vertical="center"/>
    </xf>
    <xf numFmtId="49" fontId="48" fillId="0" borderId="0" xfId="0" applyNumberFormat="1" applyFont="1" applyBorder="1" applyAlignment="1">
      <alignment horizontal="left" vertical="top"/>
    </xf>
    <xf numFmtId="0" fontId="48" fillId="0" borderId="0" xfId="0" applyFont="1" applyBorder="1" applyAlignment="1">
      <alignment horizontal="left" vertical="top" wrapText="1"/>
    </xf>
    <xf numFmtId="0" fontId="48" fillId="0" borderId="0" xfId="0" applyFont="1" applyBorder="1" applyAlignment="1">
      <alignment horizontal="center" vertical="center" wrapText="1"/>
    </xf>
    <xf numFmtId="0" fontId="48" fillId="0" borderId="0" xfId="0" applyNumberFormat="1" applyFont="1" applyBorder="1" applyAlignment="1">
      <alignment horizontal="center" vertical="center" wrapText="1"/>
    </xf>
    <xf numFmtId="4" fontId="48" fillId="0" borderId="0" xfId="0" applyNumberFormat="1" applyFont="1" applyBorder="1" applyAlignment="1">
      <alignment horizontal="right" vertical="center" wrapText="1"/>
    </xf>
    <xf numFmtId="0" fontId="48" fillId="0" borderId="0" xfId="0" applyFont="1" applyBorder="1" applyAlignment="1">
      <alignment horizontal="center" vertical="center"/>
    </xf>
    <xf numFmtId="0" fontId="48" fillId="0" borderId="0" xfId="0" applyNumberFormat="1" applyFont="1" applyBorder="1" applyAlignment="1">
      <alignment horizontal="center" vertical="center"/>
    </xf>
    <xf numFmtId="4" fontId="48" fillId="0" borderId="0" xfId="0" applyNumberFormat="1" applyFont="1" applyBorder="1" applyAlignment="1">
      <alignment horizontal="right" vertical="center"/>
    </xf>
    <xf numFmtId="49" fontId="50" fillId="0" borderId="0" xfId="0" applyNumberFormat="1" applyFont="1" applyBorder="1" applyAlignment="1">
      <alignment horizontal="left" vertical="top"/>
    </xf>
    <xf numFmtId="0" fontId="50" fillId="0" borderId="0" xfId="0" applyFont="1" applyBorder="1" applyAlignment="1">
      <alignment horizontal="left" vertical="top" wrapText="1"/>
    </xf>
    <xf numFmtId="179" fontId="49" fillId="0" borderId="0" xfId="0" applyNumberFormat="1" applyFont="1" applyBorder="1" applyAlignment="1">
      <alignment horizontal="center" vertical="center"/>
    </xf>
    <xf numFmtId="179" fontId="49" fillId="0" borderId="0" xfId="0" applyNumberFormat="1" applyFont="1" applyBorder="1" applyAlignment="1">
      <alignment horizontal="right" vertical="center"/>
    </xf>
    <xf numFmtId="179" fontId="48" fillId="0" borderId="0" xfId="0" applyNumberFormat="1" applyFont="1" applyBorder="1" applyAlignment="1">
      <alignment horizontal="center" vertical="center"/>
    </xf>
    <xf numFmtId="179" fontId="48" fillId="0" borderId="0" xfId="0" applyNumberFormat="1" applyFont="1" applyBorder="1" applyAlignment="1">
      <alignment horizontal="right" vertical="center"/>
    </xf>
    <xf numFmtId="49" fontId="49" fillId="0" borderId="0" xfId="0" applyNumberFormat="1" applyFont="1" applyBorder="1" applyAlignment="1">
      <alignment horizontal="left" vertical="top" wrapText="1"/>
    </xf>
    <xf numFmtId="49" fontId="51" fillId="0" borderId="0" xfId="0" applyNumberFormat="1" applyFont="1" applyBorder="1" applyAlignment="1">
      <alignment horizontal="left" vertical="top" wrapText="1"/>
    </xf>
    <xf numFmtId="0" fontId="51" fillId="0" borderId="0" xfId="0" applyFont="1" applyBorder="1" applyAlignment="1">
      <alignment horizontal="left" vertical="top" wrapText="1"/>
    </xf>
    <xf numFmtId="4" fontId="51" fillId="0" borderId="0" xfId="0" applyNumberFormat="1" applyFont="1" applyBorder="1" applyAlignment="1">
      <alignment horizontal="center" vertical="center" wrapText="1"/>
    </xf>
    <xf numFmtId="0" fontId="51" fillId="0" borderId="0" xfId="0" applyNumberFormat="1" applyFont="1" applyBorder="1" applyAlignment="1">
      <alignment horizontal="center" vertical="center" wrapText="1"/>
    </xf>
    <xf numFmtId="179" fontId="51" fillId="0" borderId="0" xfId="0" applyNumberFormat="1" applyFont="1" applyBorder="1" applyAlignment="1">
      <alignment horizontal="center" vertical="center" wrapText="1"/>
    </xf>
    <xf numFmtId="179" fontId="51" fillId="0" borderId="0" xfId="0" applyNumberFormat="1" applyFont="1" applyBorder="1" applyAlignment="1">
      <alignment horizontal="right" vertical="center" wrapText="1"/>
    </xf>
    <xf numFmtId="179" fontId="48" fillId="0" borderId="0" xfId="0" applyNumberFormat="1" applyFont="1" applyBorder="1" applyAlignment="1">
      <alignment horizontal="center" vertical="center" wrapText="1"/>
    </xf>
    <xf numFmtId="179" fontId="48" fillId="0" borderId="0" xfId="0" applyNumberFormat="1" applyFont="1" applyBorder="1" applyAlignment="1">
      <alignment horizontal="right" vertical="center" wrapText="1"/>
    </xf>
    <xf numFmtId="49" fontId="52" fillId="0" borderId="0" xfId="0" applyNumberFormat="1" applyFont="1" applyBorder="1" applyAlignment="1">
      <alignment horizontal="left" vertical="top"/>
    </xf>
    <xf numFmtId="0" fontId="52" fillId="0" borderId="0" xfId="0" applyFont="1" applyBorder="1" applyAlignment="1">
      <alignment horizontal="left" vertical="top" wrapText="1"/>
    </xf>
    <xf numFmtId="0" fontId="52" fillId="0" borderId="0" xfId="0" applyNumberFormat="1" applyFont="1" applyBorder="1" applyAlignment="1">
      <alignment horizontal="center" vertical="center"/>
    </xf>
    <xf numFmtId="179" fontId="52" fillId="0" borderId="0" xfId="0" applyNumberFormat="1" applyFont="1" applyBorder="1" applyAlignment="1">
      <alignment horizontal="right" vertical="center"/>
    </xf>
    <xf numFmtId="4" fontId="53" fillId="0" borderId="0" xfId="0" applyNumberFormat="1" applyFont="1" applyBorder="1" applyAlignment="1">
      <alignment horizontal="center" vertical="center"/>
    </xf>
    <xf numFmtId="49" fontId="54" fillId="0" borderId="0" xfId="51" applyNumberFormat="1" applyFont="1" applyBorder="1" applyAlignment="1">
      <alignment horizontal="left" vertical="top"/>
      <protection/>
    </xf>
    <xf numFmtId="0" fontId="53" fillId="0" borderId="0" xfId="51" applyFont="1" applyBorder="1" applyAlignment="1">
      <alignment horizontal="left" vertical="top" wrapText="1"/>
      <protection/>
    </xf>
    <xf numFmtId="4" fontId="53" fillId="0" borderId="0" xfId="51" applyNumberFormat="1" applyFont="1" applyBorder="1" applyAlignment="1">
      <alignment horizontal="center" vertical="center"/>
      <protection/>
    </xf>
    <xf numFmtId="0" fontId="53" fillId="0" borderId="0" xfId="51" applyFont="1" applyBorder="1" applyAlignment="1">
      <alignment horizontal="center" vertical="center"/>
      <protection/>
    </xf>
    <xf numFmtId="179" fontId="53" fillId="0" borderId="0" xfId="51" applyNumberFormat="1" applyFont="1" applyBorder="1" applyAlignment="1">
      <alignment horizontal="center" vertical="center"/>
      <protection/>
    </xf>
    <xf numFmtId="179" fontId="53" fillId="0" borderId="0" xfId="51" applyNumberFormat="1" applyFont="1" applyBorder="1" applyAlignment="1">
      <alignment horizontal="right" vertical="center"/>
      <protection/>
    </xf>
    <xf numFmtId="4" fontId="49" fillId="0" borderId="0" xfId="51" applyNumberFormat="1" applyFont="1" applyBorder="1" applyAlignment="1">
      <alignment horizontal="left" vertical="top" wrapText="1"/>
      <protection/>
    </xf>
    <xf numFmtId="4" fontId="51" fillId="0" borderId="0" xfId="0" applyNumberFormat="1" applyFont="1" applyBorder="1" applyAlignment="1">
      <alignment horizontal="center" vertical="center"/>
    </xf>
    <xf numFmtId="0" fontId="51" fillId="0" borderId="0" xfId="0" applyNumberFormat="1" applyFont="1" applyBorder="1" applyAlignment="1">
      <alignment horizontal="center" vertical="center"/>
    </xf>
    <xf numFmtId="179" fontId="51" fillId="0" borderId="0" xfId="0" applyNumberFormat="1" applyFont="1" applyBorder="1" applyAlignment="1">
      <alignment horizontal="center" vertical="center"/>
    </xf>
    <xf numFmtId="179" fontId="51" fillId="0" borderId="0" xfId="0" applyNumberFormat="1" applyFont="1" applyBorder="1" applyAlignment="1">
      <alignment horizontal="right" vertical="center"/>
    </xf>
    <xf numFmtId="49" fontId="51" fillId="0" borderId="0" xfId="0" applyNumberFormat="1" applyFont="1" applyBorder="1" applyAlignment="1">
      <alignment horizontal="left" vertical="top"/>
    </xf>
    <xf numFmtId="0" fontId="49" fillId="0" borderId="0" xfId="51" applyFont="1" applyBorder="1" applyAlignment="1">
      <alignment horizontal="center" vertical="center"/>
      <protection/>
    </xf>
    <xf numFmtId="4" fontId="0" fillId="0" borderId="0" xfId="0" applyNumberFormat="1" applyFont="1" applyBorder="1" applyAlignment="1">
      <alignment horizontal="center" vertical="center"/>
    </xf>
    <xf numFmtId="0" fontId="55" fillId="0" borderId="0" xfId="0" applyFont="1" applyBorder="1" applyAlignment="1">
      <alignment horizontal="center" vertical="center"/>
    </xf>
    <xf numFmtId="49" fontId="49" fillId="0" borderId="0" xfId="51" applyNumberFormat="1" applyFont="1" applyBorder="1" applyAlignment="1">
      <alignment horizontal="left" vertical="top"/>
      <protection/>
    </xf>
    <xf numFmtId="0" fontId="49" fillId="0" borderId="0" xfId="51" applyFont="1" applyBorder="1" applyAlignment="1">
      <alignment horizontal="left" vertical="top" wrapText="1"/>
      <protection/>
    </xf>
    <xf numFmtId="4" fontId="52" fillId="0" borderId="0" xfId="51" applyNumberFormat="1" applyFont="1" applyBorder="1" applyAlignment="1">
      <alignment horizontal="center" vertical="center"/>
      <protection/>
    </xf>
    <xf numFmtId="179" fontId="49" fillId="0" borderId="0" xfId="51" applyNumberFormat="1" applyFont="1" applyBorder="1" applyAlignment="1">
      <alignment horizontal="center" vertical="center"/>
      <protection/>
    </xf>
    <xf numFmtId="179" fontId="49" fillId="0" borderId="0" xfId="51" applyNumberFormat="1" applyFont="1" applyBorder="1" applyAlignment="1">
      <alignment horizontal="right" vertical="center"/>
      <protection/>
    </xf>
    <xf numFmtId="4" fontId="49" fillId="0" borderId="0" xfId="51" applyNumberFormat="1" applyFont="1" applyBorder="1" applyAlignment="1">
      <alignment horizontal="center"/>
      <protection/>
    </xf>
    <xf numFmtId="179" fontId="49" fillId="0" borderId="0" xfId="51" applyNumberFormat="1" applyFont="1" applyBorder="1" applyAlignment="1">
      <alignment horizontal="center"/>
      <protection/>
    </xf>
    <xf numFmtId="4" fontId="51" fillId="0" borderId="0" xfId="0" applyNumberFormat="1" applyFont="1" applyBorder="1" applyAlignment="1">
      <alignment horizontal="right" vertical="center"/>
    </xf>
    <xf numFmtId="4" fontId="23" fillId="0" borderId="0" xfId="0" applyNumberFormat="1" applyFont="1" applyAlignment="1">
      <alignment horizontal="right"/>
    </xf>
    <xf numFmtId="4" fontId="44" fillId="0" borderId="0" xfId="51" applyNumberFormat="1" applyFont="1" applyBorder="1" applyAlignment="1">
      <alignment horizontal="left" vertical="top" wrapText="1"/>
      <protection/>
    </xf>
    <xf numFmtId="179" fontId="23" fillId="0" borderId="0" xfId="0" applyNumberFormat="1" applyFont="1" applyBorder="1" applyAlignment="1">
      <alignment/>
    </xf>
    <xf numFmtId="49" fontId="2" fillId="0" borderId="0" xfId="0" applyNumberFormat="1" applyFont="1" applyBorder="1" applyAlignment="1">
      <alignment horizontal="left" vertical="top" wrapText="1"/>
    </xf>
    <xf numFmtId="4" fontId="2" fillId="0" borderId="0" xfId="51" applyNumberFormat="1" applyFont="1" applyBorder="1" applyAlignment="1">
      <alignment horizontal="left" vertical="top" wrapText="1"/>
      <protection/>
    </xf>
    <xf numFmtId="179" fontId="2" fillId="0" borderId="0" xfId="0" applyNumberFormat="1" applyFont="1" applyBorder="1" applyAlignment="1">
      <alignment horizontal="right" vertical="center"/>
    </xf>
    <xf numFmtId="49" fontId="42" fillId="0" borderId="0" xfId="0" applyNumberFormat="1" applyFont="1" applyBorder="1" applyAlignment="1">
      <alignment horizontal="left" vertical="top"/>
    </xf>
    <xf numFmtId="4" fontId="44" fillId="0" borderId="0" xfId="0" applyNumberFormat="1" applyFont="1" applyBorder="1" applyAlignment="1">
      <alignment horizontal="right" vertical="center"/>
    </xf>
    <xf numFmtId="4" fontId="23" fillId="0" borderId="0" xfId="51" applyNumberFormat="1" applyFont="1" applyBorder="1" applyAlignment="1">
      <alignment horizontal="right" vertical="center"/>
      <protection/>
    </xf>
    <xf numFmtId="0" fontId="22" fillId="18" borderId="0" xfId="0" applyFont="1" applyFill="1" applyAlignment="1">
      <alignment/>
    </xf>
    <xf numFmtId="0" fontId="2" fillId="18" borderId="0" xfId="0" applyFont="1" applyFill="1" applyAlignment="1">
      <alignment horizontal="left"/>
    </xf>
    <xf numFmtId="0" fontId="2" fillId="18" borderId="0" xfId="0" applyFont="1" applyFill="1" applyAlignment="1">
      <alignment horizontal="right"/>
    </xf>
    <xf numFmtId="181" fontId="2" fillId="18" borderId="0" xfId="71" applyNumberFormat="1" applyFont="1" applyFill="1" applyBorder="1" applyAlignment="1" applyProtection="1">
      <alignment horizontal="right"/>
      <protection/>
    </xf>
    <xf numFmtId="181" fontId="2" fillId="18" borderId="0" xfId="0" applyNumberFormat="1" applyFont="1" applyFill="1" applyAlignment="1">
      <alignment/>
    </xf>
    <xf numFmtId="0" fontId="2" fillId="18" borderId="0" xfId="0" applyFont="1" applyFill="1" applyAlignment="1">
      <alignment/>
    </xf>
    <xf numFmtId="182" fontId="2" fillId="18" borderId="0" xfId="0" applyNumberFormat="1" applyFont="1" applyFill="1" applyAlignment="1">
      <alignment horizontal="right"/>
    </xf>
    <xf numFmtId="0" fontId="2" fillId="18" borderId="0" xfId="0" applyFont="1" applyFill="1" applyAlignment="1">
      <alignment wrapText="1"/>
    </xf>
    <xf numFmtId="0" fontId="2" fillId="18" borderId="11" xfId="0" applyFont="1" applyFill="1" applyBorder="1" applyAlignment="1">
      <alignment/>
    </xf>
    <xf numFmtId="0" fontId="2" fillId="18" borderId="11" xfId="0" applyFont="1" applyFill="1" applyBorder="1" applyAlignment="1">
      <alignment horizontal="left"/>
    </xf>
    <xf numFmtId="0" fontId="2" fillId="18" borderId="11" xfId="0" applyFont="1" applyFill="1" applyBorder="1" applyAlignment="1">
      <alignment horizontal="right"/>
    </xf>
    <xf numFmtId="181" fontId="2" fillId="18" borderId="11" xfId="71" applyNumberFormat="1" applyFont="1" applyFill="1" applyBorder="1" applyAlignment="1" applyProtection="1">
      <alignment horizontal="right"/>
      <protection/>
    </xf>
    <xf numFmtId="182" fontId="22" fillId="18" borderId="11" xfId="0" applyNumberFormat="1" applyFont="1" applyFill="1" applyBorder="1" applyAlignment="1">
      <alignment horizontal="right"/>
    </xf>
    <xf numFmtId="0" fontId="2" fillId="0" borderId="0" xfId="0" applyFont="1" applyAlignment="1">
      <alignment/>
    </xf>
    <xf numFmtId="0" fontId="22" fillId="0" borderId="0" xfId="0" applyFont="1" applyAlignment="1">
      <alignment/>
    </xf>
    <xf numFmtId="0" fontId="22" fillId="0" borderId="0" xfId="0" applyFont="1" applyAlignment="1">
      <alignment horizontal="left"/>
    </xf>
    <xf numFmtId="181" fontId="2" fillId="0" borderId="0" xfId="71" applyNumberFormat="1" applyFont="1" applyFill="1" applyBorder="1" applyAlignment="1" applyProtection="1">
      <alignment horizontal="right"/>
      <protection/>
    </xf>
    <xf numFmtId="181" fontId="2" fillId="0" borderId="0" xfId="0" applyNumberFormat="1" applyFont="1" applyAlignment="1">
      <alignment/>
    </xf>
    <xf numFmtId="0" fontId="2" fillId="0" borderId="0" xfId="0" applyFont="1" applyAlignment="1">
      <alignment horizontal="left"/>
    </xf>
    <xf numFmtId="0" fontId="22" fillId="0" borderId="0" xfId="0" applyFont="1" applyAlignment="1">
      <alignment vertical="top"/>
    </xf>
    <xf numFmtId="0" fontId="22" fillId="0" borderId="0" xfId="0" applyFont="1" applyAlignment="1">
      <alignment/>
    </xf>
    <xf numFmtId="181" fontId="22" fillId="0" borderId="0" xfId="71" applyNumberFormat="1" applyFont="1" applyFill="1" applyBorder="1" applyAlignment="1" applyProtection="1">
      <alignment horizontal="right"/>
      <protection/>
    </xf>
    <xf numFmtId="181" fontId="22" fillId="0" borderId="0" xfId="71" applyNumberFormat="1" applyFont="1" applyFill="1" applyBorder="1" applyAlignment="1" applyProtection="1">
      <alignment/>
      <protection/>
    </xf>
    <xf numFmtId="181" fontId="22" fillId="0" borderId="0" xfId="71" applyNumberFormat="1" applyFont="1" applyFill="1" applyBorder="1" applyAlignment="1" applyProtection="1">
      <alignment horizontal="center"/>
      <protection/>
    </xf>
    <xf numFmtId="0" fontId="2" fillId="0" borderId="0" xfId="0" applyFont="1" applyAlignment="1">
      <alignment vertical="top"/>
    </xf>
    <xf numFmtId="0" fontId="22" fillId="0" borderId="0" xfId="0" applyFont="1" applyBorder="1" applyAlignment="1">
      <alignment horizontal="left" vertical="top" wrapText="1"/>
    </xf>
    <xf numFmtId="0" fontId="2" fillId="0" borderId="0" xfId="0" applyFont="1" applyAlignment="1">
      <alignment/>
    </xf>
    <xf numFmtId="181" fontId="2" fillId="0" borderId="0" xfId="71" applyNumberFormat="1" applyFont="1" applyFill="1" applyBorder="1" applyAlignment="1" applyProtection="1">
      <alignment/>
      <protection/>
    </xf>
    <xf numFmtId="0" fontId="2" fillId="0" borderId="0"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xf>
    <xf numFmtId="0" fontId="2" fillId="0" borderId="11" xfId="0" applyFont="1" applyBorder="1" applyAlignment="1">
      <alignment horizontal="left" vertical="top" wrapText="1"/>
    </xf>
    <xf numFmtId="0" fontId="2" fillId="0" borderId="11" xfId="0" applyFont="1" applyBorder="1" applyAlignment="1">
      <alignment horizontal="left"/>
    </xf>
    <xf numFmtId="0" fontId="2" fillId="0" borderId="11" xfId="0" applyFont="1" applyBorder="1" applyAlignment="1">
      <alignment/>
    </xf>
    <xf numFmtId="0" fontId="2" fillId="0" borderId="0" xfId="0" applyFont="1" applyFill="1" applyAlignment="1">
      <alignment horizontal="left" vertical="top" wrapText="1"/>
    </xf>
    <xf numFmtId="0" fontId="2" fillId="0" borderId="0" xfId="0" applyFont="1" applyAlignment="1">
      <alignment horizontal="right"/>
    </xf>
    <xf numFmtId="0" fontId="2" fillId="0" borderId="0" xfId="0" applyFont="1" applyAlignment="1">
      <alignment horizontal="left" vertical="top" wrapText="1"/>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2" fillId="0" borderId="0" xfId="0" applyFont="1" applyAlignment="1">
      <alignment vertical="top" wrapText="1"/>
    </xf>
    <xf numFmtId="0" fontId="2" fillId="0" borderId="0" xfId="0" applyFont="1" applyFill="1" applyAlignment="1">
      <alignment vertical="top"/>
    </xf>
    <xf numFmtId="0" fontId="2" fillId="0" borderId="0" xfId="0" applyFont="1" applyFill="1" applyAlignment="1">
      <alignment horizontal="left"/>
    </xf>
    <xf numFmtId="0" fontId="2" fillId="0" borderId="0" xfId="0" applyFont="1" applyFill="1" applyAlignment="1">
      <alignment horizontal="right"/>
    </xf>
    <xf numFmtId="4" fontId="2" fillId="0" borderId="0" xfId="0" applyNumberFormat="1" applyFont="1" applyAlignment="1">
      <alignment/>
    </xf>
    <xf numFmtId="4" fontId="2" fillId="0" borderId="0" xfId="0" applyNumberFormat="1" applyFont="1" applyBorder="1" applyAlignment="1">
      <alignment/>
    </xf>
    <xf numFmtId="9" fontId="2" fillId="0" borderId="0" xfId="0" applyNumberFormat="1" applyFont="1" applyAlignment="1">
      <alignment horizontal="left" vertical="top" wrapText="1"/>
    </xf>
    <xf numFmtId="0" fontId="2" fillId="0" borderId="16" xfId="0" applyFont="1" applyBorder="1" applyAlignment="1">
      <alignment/>
    </xf>
    <xf numFmtId="0" fontId="2" fillId="0" borderId="16" xfId="0" applyFont="1" applyBorder="1" applyAlignment="1">
      <alignment horizontal="right"/>
    </xf>
    <xf numFmtId="0" fontId="2" fillId="0" borderId="16" xfId="0" applyFont="1" applyBorder="1" applyAlignment="1">
      <alignment horizontal="left"/>
    </xf>
    <xf numFmtId="181" fontId="2" fillId="0" borderId="16" xfId="71" applyNumberFormat="1" applyFont="1" applyFill="1" applyBorder="1" applyAlignment="1" applyProtection="1">
      <alignment horizontal="right"/>
      <protection/>
    </xf>
    <xf numFmtId="181" fontId="2" fillId="0" borderId="16" xfId="71" applyNumberFormat="1" applyFont="1" applyFill="1" applyBorder="1" applyAlignment="1" applyProtection="1">
      <alignment/>
      <protection/>
    </xf>
    <xf numFmtId="181" fontId="2" fillId="0" borderId="16" xfId="0" applyNumberFormat="1" applyFont="1" applyBorder="1" applyAlignment="1">
      <alignment/>
    </xf>
    <xf numFmtId="0" fontId="2" fillId="0" borderId="0" xfId="0" applyFont="1" applyBorder="1" applyAlignment="1">
      <alignment/>
    </xf>
    <xf numFmtId="181" fontId="2" fillId="0" borderId="0" xfId="0" applyNumberFormat="1" applyFont="1" applyBorder="1" applyAlignment="1">
      <alignment/>
    </xf>
    <xf numFmtId="0" fontId="2" fillId="0" borderId="0" xfId="0" applyFont="1" applyAlignment="1">
      <alignment horizontal="left" vertical="top"/>
    </xf>
    <xf numFmtId="184" fontId="2" fillId="0" borderId="0" xfId="72" applyNumberFormat="1" applyFont="1" applyFill="1" applyBorder="1" applyAlignment="1" applyProtection="1">
      <alignment/>
      <protection/>
    </xf>
    <xf numFmtId="181" fontId="2" fillId="0" borderId="0" xfId="71" applyNumberFormat="1" applyFont="1" applyFill="1" applyBorder="1" applyAlignment="1" applyProtection="1">
      <alignment horizontal="center"/>
      <protection/>
    </xf>
    <xf numFmtId="181" fontId="2" fillId="0" borderId="0" xfId="0" applyNumberFormat="1" applyFont="1" applyAlignment="1">
      <alignment horizontal="center"/>
    </xf>
    <xf numFmtId="0" fontId="2" fillId="0" borderId="0" xfId="0" applyFont="1" applyAlignment="1">
      <alignment horizontal="center" vertical="top"/>
    </xf>
    <xf numFmtId="49" fontId="2" fillId="0" borderId="0" xfId="0" applyNumberFormat="1" applyFont="1" applyFill="1" applyBorder="1" applyAlignment="1">
      <alignment horizontal="right" vertical="top"/>
    </xf>
    <xf numFmtId="0" fontId="2" fillId="0" borderId="0" xfId="0" applyFont="1" applyFill="1" applyBorder="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49" fontId="2" fillId="0" borderId="0" xfId="0" applyNumberFormat="1" applyFont="1" applyFill="1" applyBorder="1" applyAlignment="1">
      <alignment/>
    </xf>
    <xf numFmtId="49" fontId="2" fillId="0" borderId="0" xfId="0" applyNumberFormat="1" applyFont="1" applyAlignment="1">
      <alignment horizontal="right" vertical="top"/>
    </xf>
    <xf numFmtId="0" fontId="2" fillId="0" borderId="0" xfId="0" applyFont="1" applyFill="1" applyBorder="1" applyAlignment="1">
      <alignment vertical="top" wrapText="1"/>
    </xf>
    <xf numFmtId="49" fontId="2" fillId="0" borderId="0" xfId="0" applyNumberFormat="1" applyFont="1" applyAlignment="1">
      <alignment horizontal="left"/>
    </xf>
    <xf numFmtId="3" fontId="2" fillId="0" borderId="0" xfId="0" applyNumberFormat="1" applyFont="1" applyAlignment="1">
      <alignment horizontal="right"/>
    </xf>
    <xf numFmtId="4" fontId="2" fillId="0" borderId="0" xfId="0" applyNumberFormat="1" applyFont="1" applyBorder="1" applyAlignment="1">
      <alignment horizontal="center"/>
    </xf>
    <xf numFmtId="49" fontId="2" fillId="0" borderId="0" xfId="0" applyNumberFormat="1" applyFont="1" applyAlignment="1">
      <alignment horizontal="right" vertical="top" wrapText="1"/>
    </xf>
    <xf numFmtId="49" fontId="2" fillId="0" borderId="0" xfId="0" applyNumberFormat="1" applyFont="1" applyAlignment="1">
      <alignment vertical="center" wrapText="1"/>
    </xf>
    <xf numFmtId="0" fontId="2" fillId="0" borderId="0" xfId="0" applyFont="1" applyAlignment="1">
      <alignment horizontal="left" wrapText="1"/>
    </xf>
    <xf numFmtId="0" fontId="2" fillId="0" borderId="0" xfId="0" applyFont="1" applyAlignment="1">
      <alignment horizontal="right" wrapText="1"/>
    </xf>
    <xf numFmtId="3" fontId="2" fillId="0" borderId="0" xfId="0" applyNumberFormat="1" applyFont="1" applyAlignment="1">
      <alignment wrapText="1"/>
    </xf>
    <xf numFmtId="1" fontId="2" fillId="0" borderId="0" xfId="0" applyNumberFormat="1" applyFont="1" applyAlignment="1">
      <alignment horizontal="right" vertical="top"/>
    </xf>
    <xf numFmtId="1" fontId="2" fillId="0" borderId="0" xfId="0" applyNumberFormat="1" applyFont="1" applyAlignment="1">
      <alignment/>
    </xf>
    <xf numFmtId="1" fontId="2" fillId="0" borderId="0" xfId="0" applyNumberFormat="1" applyFont="1" applyAlignment="1">
      <alignment/>
    </xf>
    <xf numFmtId="1" fontId="2" fillId="0" borderId="0" xfId="0" applyNumberFormat="1" applyFont="1" applyAlignment="1">
      <alignment vertical="top"/>
    </xf>
    <xf numFmtId="181" fontId="2" fillId="0" borderId="0" xfId="0" applyNumberFormat="1" applyFont="1" applyBorder="1" applyAlignment="1">
      <alignment horizontal="center"/>
    </xf>
    <xf numFmtId="184" fontId="2" fillId="0" borderId="0" xfId="72" applyNumberFormat="1" applyFont="1" applyFill="1" applyBorder="1" applyAlignment="1" applyProtection="1">
      <alignment horizontal="center"/>
      <protection/>
    </xf>
    <xf numFmtId="49" fontId="2" fillId="0" borderId="0" xfId="0" applyNumberFormat="1" applyFont="1" applyAlignment="1">
      <alignment/>
    </xf>
    <xf numFmtId="3" fontId="2" fillId="0" borderId="0" xfId="0" applyNumberFormat="1" applyFont="1" applyAlignment="1">
      <alignment/>
    </xf>
    <xf numFmtId="9" fontId="2" fillId="0" borderId="0" xfId="0" applyNumberFormat="1" applyFont="1" applyAlignment="1">
      <alignment horizontal="right"/>
    </xf>
    <xf numFmtId="3" fontId="2" fillId="0" borderId="0" xfId="0" applyNumberFormat="1" applyFont="1" applyAlignment="1">
      <alignment horizontal="center"/>
    </xf>
    <xf numFmtId="185" fontId="2" fillId="0" borderId="0" xfId="0" applyNumberFormat="1" applyFont="1" applyAlignment="1">
      <alignment horizontal="right"/>
    </xf>
    <xf numFmtId="0" fontId="2" fillId="0" borderId="16" xfId="0" applyFont="1" applyBorder="1" applyAlignment="1">
      <alignment vertical="top"/>
    </xf>
    <xf numFmtId="0" fontId="2" fillId="0" borderId="16" xfId="0" applyFont="1" applyBorder="1" applyAlignment="1">
      <alignment vertical="top" wrapText="1"/>
    </xf>
    <xf numFmtId="0" fontId="2" fillId="0" borderId="16" xfId="0" applyFont="1" applyBorder="1" applyAlignment="1">
      <alignment/>
    </xf>
    <xf numFmtId="181" fontId="2" fillId="0" borderId="16" xfId="71" applyNumberFormat="1" applyFont="1" applyFill="1" applyBorder="1" applyAlignment="1" applyProtection="1">
      <alignment horizontal="center"/>
      <protection/>
    </xf>
    <xf numFmtId="181" fontId="2" fillId="0" borderId="16" xfId="71" applyNumberFormat="1" applyFont="1" applyFill="1" applyBorder="1" applyAlignment="1" applyProtection="1">
      <alignment vertical="top" wrapText="1"/>
      <protection/>
    </xf>
    <xf numFmtId="0" fontId="2" fillId="0" borderId="0" xfId="0" applyFont="1" applyBorder="1" applyAlignment="1">
      <alignment vertical="top" wrapText="1"/>
    </xf>
    <xf numFmtId="181" fontId="2" fillId="0" borderId="0" xfId="71" applyNumberFormat="1" applyFont="1" applyFill="1" applyBorder="1" applyAlignment="1" applyProtection="1">
      <alignment vertical="top" wrapText="1"/>
      <protection/>
    </xf>
    <xf numFmtId="0" fontId="2" fillId="0" borderId="0" xfId="0" applyFont="1" applyFill="1" applyBorder="1" applyAlignment="1">
      <alignment horizontal="left"/>
    </xf>
    <xf numFmtId="3" fontId="2" fillId="0" borderId="0" xfId="0" applyNumberFormat="1" applyFont="1" applyAlignment="1">
      <alignment horizontal="left"/>
    </xf>
    <xf numFmtId="186" fontId="2" fillId="0" borderId="0" xfId="0" applyNumberFormat="1" applyFont="1" applyAlignment="1">
      <alignment horizontal="right" vertical="top" wrapText="1"/>
    </xf>
    <xf numFmtId="0" fontId="2" fillId="0" borderId="11" xfId="0" applyFont="1" applyBorder="1" applyAlignment="1">
      <alignment wrapText="1"/>
    </xf>
    <xf numFmtId="0" fontId="2" fillId="0" borderId="11" xfId="0" applyFont="1" applyBorder="1" applyAlignment="1">
      <alignment/>
    </xf>
    <xf numFmtId="1" fontId="2" fillId="0" borderId="0" xfId="0" applyNumberFormat="1" applyFont="1" applyAlignment="1">
      <alignment horizontal="right" vertical="top" wrapText="1"/>
    </xf>
    <xf numFmtId="4" fontId="2" fillId="0" borderId="0" xfId="0" applyNumberFormat="1" applyFont="1" applyFill="1" applyBorder="1" applyAlignment="1">
      <alignment/>
    </xf>
    <xf numFmtId="0" fontId="2" fillId="0" borderId="11" xfId="0" applyFont="1" applyBorder="1" applyAlignment="1">
      <alignment vertical="top" wrapText="1"/>
    </xf>
    <xf numFmtId="49" fontId="2" fillId="0" borderId="11" xfId="0" applyNumberFormat="1" applyFont="1" applyBorder="1" applyAlignment="1">
      <alignment horizontal="left"/>
    </xf>
    <xf numFmtId="9" fontId="2" fillId="0" borderId="11" xfId="55" applyFont="1" applyFill="1" applyBorder="1" applyAlignment="1" applyProtection="1">
      <alignment horizontal="left"/>
      <protection/>
    </xf>
    <xf numFmtId="49" fontId="2" fillId="0" borderId="16" xfId="0" applyNumberFormat="1" applyFont="1" applyBorder="1" applyAlignment="1">
      <alignment horizontal="right" vertical="top"/>
    </xf>
    <xf numFmtId="49" fontId="2" fillId="0" borderId="16" xfId="0" applyNumberFormat="1" applyFont="1" applyBorder="1" applyAlignment="1">
      <alignment horizontal="left"/>
    </xf>
    <xf numFmtId="1" fontId="2" fillId="0" borderId="16" xfId="0" applyNumberFormat="1" applyFont="1" applyBorder="1" applyAlignment="1">
      <alignment horizontal="right"/>
    </xf>
    <xf numFmtId="181" fontId="2" fillId="0" borderId="0" xfId="0" applyNumberFormat="1" applyFont="1" applyAlignment="1">
      <alignment/>
    </xf>
    <xf numFmtId="0" fontId="41" fillId="0" borderId="0" xfId="0" applyFont="1" applyAlignment="1">
      <alignment/>
    </xf>
    <xf numFmtId="49" fontId="22" fillId="0" borderId="0" xfId="0" applyNumberFormat="1" applyFont="1" applyAlignment="1">
      <alignment horizontal="right" vertical="top"/>
    </xf>
    <xf numFmtId="49" fontId="22" fillId="0" borderId="0" xfId="0" applyNumberFormat="1" applyFont="1" applyAlignment="1">
      <alignment/>
    </xf>
    <xf numFmtId="1" fontId="22" fillId="0" borderId="0" xfId="0" applyNumberFormat="1" applyFont="1" applyAlignment="1">
      <alignment horizontal="right"/>
    </xf>
    <xf numFmtId="3" fontId="22" fillId="0" borderId="0" xfId="0" applyNumberFormat="1" applyFont="1" applyAlignment="1">
      <alignment/>
    </xf>
    <xf numFmtId="3" fontId="22" fillId="0" borderId="0" xfId="0" applyNumberFormat="1" applyFont="1" applyAlignment="1">
      <alignment horizontal="right"/>
    </xf>
    <xf numFmtId="1" fontId="2" fillId="0" borderId="0" xfId="0" applyNumberFormat="1" applyFont="1" applyAlignment="1">
      <alignment horizontal="right"/>
    </xf>
    <xf numFmtId="0" fontId="2" fillId="0" borderId="11" xfId="0" applyFont="1" applyBorder="1" applyAlignment="1">
      <alignment horizontal="right" wrapText="1"/>
    </xf>
    <xf numFmtId="1" fontId="2" fillId="0" borderId="0" xfId="0" applyNumberFormat="1" applyFont="1" applyAlignment="1">
      <alignment horizontal="left"/>
    </xf>
    <xf numFmtId="49" fontId="2" fillId="0" borderId="11" xfId="0" applyNumberFormat="1" applyFont="1" applyBorder="1" applyAlignment="1">
      <alignment horizontal="right" vertical="top"/>
    </xf>
    <xf numFmtId="1" fontId="2" fillId="0" borderId="11" xfId="0" applyNumberFormat="1" applyFont="1" applyBorder="1" applyAlignment="1">
      <alignment horizontal="left"/>
    </xf>
    <xf numFmtId="1" fontId="22" fillId="0" borderId="17" xfId="0" applyNumberFormat="1" applyFont="1" applyBorder="1" applyAlignment="1">
      <alignment horizontal="right" vertical="top" wrapText="1"/>
    </xf>
    <xf numFmtId="1" fontId="22" fillId="0" borderId="17" xfId="0" applyNumberFormat="1" applyFont="1" applyBorder="1" applyAlignment="1">
      <alignment horizontal="left" vertical="top" wrapText="1"/>
    </xf>
    <xf numFmtId="49" fontId="22" fillId="0" borderId="17" xfId="0" applyNumberFormat="1" applyFont="1" applyBorder="1" applyAlignment="1">
      <alignment/>
    </xf>
    <xf numFmtId="1" fontId="22" fillId="0" borderId="17" xfId="0" applyNumberFormat="1" applyFont="1" applyBorder="1" applyAlignment="1">
      <alignment horizontal="right"/>
    </xf>
    <xf numFmtId="3" fontId="22" fillId="0" borderId="17" xfId="0" applyNumberFormat="1" applyFont="1" applyBorder="1" applyAlignment="1">
      <alignment horizontal="right"/>
    </xf>
    <xf numFmtId="0" fontId="22" fillId="0" borderId="11" xfId="0" applyFont="1" applyBorder="1" applyAlignment="1">
      <alignment horizontal="right" wrapText="1"/>
    </xf>
    <xf numFmtId="0" fontId="22" fillId="0" borderId="11" xfId="0" applyFont="1" applyBorder="1" applyAlignment="1">
      <alignment vertical="top" wrapText="1"/>
    </xf>
    <xf numFmtId="49" fontId="22" fillId="0" borderId="11" xfId="0" applyNumberFormat="1" applyFont="1" applyBorder="1" applyAlignment="1">
      <alignment horizontal="left"/>
    </xf>
    <xf numFmtId="3" fontId="22" fillId="0" borderId="11" xfId="0" applyNumberFormat="1" applyFont="1" applyBorder="1" applyAlignment="1" applyProtection="1">
      <alignment horizontal="right"/>
      <protection locked="0"/>
    </xf>
    <xf numFmtId="3" fontId="22" fillId="0" borderId="11" xfId="0" applyNumberFormat="1" applyFont="1" applyBorder="1" applyAlignment="1">
      <alignment/>
    </xf>
    <xf numFmtId="3" fontId="22" fillId="0" borderId="11" xfId="0" applyNumberFormat="1" applyFont="1" applyBorder="1" applyAlignment="1">
      <alignment horizontal="right"/>
    </xf>
    <xf numFmtId="49" fontId="22" fillId="0" borderId="0" xfId="0" applyNumberFormat="1" applyFont="1" applyAlignment="1">
      <alignment horizontal="right" wrapText="1"/>
    </xf>
    <xf numFmtId="49" fontId="22" fillId="0" borderId="0" xfId="0" applyNumberFormat="1" applyFont="1" applyAlignment="1">
      <alignment horizontal="left"/>
    </xf>
    <xf numFmtId="3" fontId="22" fillId="0" borderId="0" xfId="0" applyNumberFormat="1" applyFont="1" applyAlignment="1" applyProtection="1">
      <alignment horizontal="right"/>
      <protection locked="0"/>
    </xf>
    <xf numFmtId="3" fontId="2" fillId="0" borderId="11" xfId="0" applyNumberFormat="1" applyFont="1" applyBorder="1" applyAlignment="1">
      <alignment horizontal="right"/>
    </xf>
    <xf numFmtId="0" fontId="2" fillId="0" borderId="0" xfId="0" applyFont="1" applyBorder="1" applyAlignment="1">
      <alignment horizontal="right" vertical="top" wrapText="1"/>
    </xf>
    <xf numFmtId="0" fontId="2" fillId="0" borderId="0" xfId="0" applyFont="1" applyBorder="1" applyAlignment="1">
      <alignment horizontal="center" wrapText="1"/>
    </xf>
    <xf numFmtId="3" fontId="2" fillId="0" borderId="0" xfId="0" applyNumberFormat="1" applyFont="1" applyBorder="1" applyAlignment="1">
      <alignment horizontal="center" wrapText="1"/>
    </xf>
    <xf numFmtId="3" fontId="2" fillId="0" borderId="0" xfId="71" applyNumberFormat="1" applyFont="1" applyFill="1" applyBorder="1" applyAlignment="1" applyProtection="1">
      <alignment horizontal="right" wrapText="1"/>
      <protection/>
    </xf>
    <xf numFmtId="0" fontId="2" fillId="0" borderId="0" xfId="0" applyFont="1" applyBorder="1" applyAlignment="1">
      <alignment horizontal="center" vertical="top" wrapText="1"/>
    </xf>
    <xf numFmtId="0" fontId="2" fillId="0" borderId="16" xfId="0" applyFont="1" applyBorder="1" applyAlignment="1">
      <alignment wrapText="1"/>
    </xf>
    <xf numFmtId="0" fontId="2" fillId="0" borderId="0" xfId="0" applyFont="1" applyAlignment="1">
      <alignment horizontal="right" vertical="top"/>
    </xf>
    <xf numFmtId="0" fontId="2" fillId="0" borderId="0" xfId="0" applyNumberFormat="1" applyFont="1" applyAlignment="1">
      <alignment wrapText="1"/>
    </xf>
    <xf numFmtId="9" fontId="2" fillId="0" borderId="0" xfId="0" applyNumberFormat="1" applyFont="1" applyAlignment="1">
      <alignment horizontal="left"/>
    </xf>
    <xf numFmtId="0" fontId="2" fillId="0" borderId="0" xfId="0" applyNumberFormat="1" applyFont="1" applyAlignment="1">
      <alignment vertical="top" wrapText="1"/>
    </xf>
    <xf numFmtId="1" fontId="2" fillId="0" borderId="0" xfId="0" applyNumberFormat="1" applyFont="1" applyAlignment="1" applyProtection="1">
      <alignment horizontal="left" wrapText="1"/>
      <protection locked="0"/>
    </xf>
    <xf numFmtId="1" fontId="2" fillId="0" borderId="0" xfId="0" applyNumberFormat="1" applyFont="1" applyAlignment="1" applyProtection="1">
      <alignment horizontal="left"/>
      <protection locked="0"/>
    </xf>
    <xf numFmtId="0" fontId="2" fillId="0" borderId="11" xfId="0" applyFont="1" applyBorder="1" applyAlignment="1">
      <alignment horizontal="center" vertical="top" wrapText="1"/>
    </xf>
    <xf numFmtId="0" fontId="2" fillId="0" borderId="11" xfId="0" applyFont="1" applyBorder="1" applyAlignment="1">
      <alignment horizontal="center" wrapText="1"/>
    </xf>
    <xf numFmtId="3" fontId="2" fillId="0" borderId="11" xfId="0" applyNumberFormat="1" applyFont="1" applyBorder="1" applyAlignment="1">
      <alignment horizontal="right" wrapText="1"/>
    </xf>
    <xf numFmtId="3" fontId="2" fillId="0" borderId="0" xfId="0" applyNumberFormat="1" applyFont="1" applyAlignment="1">
      <alignment horizontal="right" wrapText="1"/>
    </xf>
    <xf numFmtId="1" fontId="2" fillId="0" borderId="0" xfId="0" applyNumberFormat="1" applyFont="1" applyAlignment="1" applyProtection="1">
      <alignment horizontal="left" vertical="top" wrapText="1"/>
      <protection locked="0"/>
    </xf>
    <xf numFmtId="9" fontId="2" fillId="0" borderId="0" xfId="0" applyNumberFormat="1" applyFont="1" applyBorder="1" applyAlignment="1">
      <alignment horizontal="center" wrapText="1"/>
    </xf>
    <xf numFmtId="10" fontId="2" fillId="0" borderId="0" xfId="0" applyNumberFormat="1" applyFont="1" applyBorder="1" applyAlignment="1">
      <alignment horizontal="center" wrapText="1"/>
    </xf>
    <xf numFmtId="185" fontId="2" fillId="0" borderId="0" xfId="0" applyNumberFormat="1" applyFont="1" applyBorder="1" applyAlignment="1">
      <alignment horizontal="center" wrapText="1"/>
    </xf>
    <xf numFmtId="1" fontId="2" fillId="0" borderId="0" xfId="0" applyNumberFormat="1" applyFont="1" applyAlignment="1">
      <alignment horizontal="center"/>
    </xf>
    <xf numFmtId="181" fontId="2" fillId="0" borderId="0" xfId="0" applyNumberFormat="1" applyFont="1" applyAlignment="1">
      <alignment wrapText="1"/>
    </xf>
    <xf numFmtId="181" fontId="2" fillId="0" borderId="0" xfId="71" applyNumberFormat="1" applyFont="1" applyFill="1" applyBorder="1" applyAlignment="1" applyProtection="1">
      <alignment horizontal="right" vertical="top" wrapText="1"/>
      <protection/>
    </xf>
    <xf numFmtId="0" fontId="22" fillId="0" borderId="11" xfId="0" applyFont="1" applyFill="1" applyBorder="1" applyAlignment="1">
      <alignment horizontal="center" vertical="top"/>
    </xf>
    <xf numFmtId="0" fontId="22" fillId="0" borderId="11" xfId="0" applyFont="1" applyBorder="1" applyAlignment="1">
      <alignment horizontal="left" vertical="top" wrapText="1"/>
    </xf>
    <xf numFmtId="0" fontId="22" fillId="0" borderId="11" xfId="0" applyFont="1" applyBorder="1" applyAlignment="1">
      <alignment horizontal="right" vertical="top"/>
    </xf>
    <xf numFmtId="0" fontId="22" fillId="0" borderId="11" xfId="0" applyFont="1" applyBorder="1" applyAlignment="1">
      <alignment vertical="top"/>
    </xf>
    <xf numFmtId="0" fontId="2" fillId="0" borderId="0" xfId="0" applyFont="1" applyFill="1" applyAlignment="1">
      <alignment horizontal="right" vertical="top"/>
    </xf>
    <xf numFmtId="0" fontId="2" fillId="0" borderId="0" xfId="0" applyNumberFormat="1" applyFont="1" applyFill="1" applyAlignment="1">
      <alignment vertical="top" wrapText="1"/>
    </xf>
    <xf numFmtId="0" fontId="2" fillId="0" borderId="0" xfId="0" applyFont="1" applyBorder="1" applyAlignment="1">
      <alignment horizontal="center" vertical="top"/>
    </xf>
    <xf numFmtId="0" fontId="2" fillId="0" borderId="0" xfId="0" applyFont="1" applyFill="1" applyBorder="1" applyAlignment="1">
      <alignment vertical="top"/>
    </xf>
    <xf numFmtId="2" fontId="2" fillId="0" borderId="0" xfId="0" applyNumberFormat="1" applyFont="1" applyAlignment="1">
      <alignment/>
    </xf>
    <xf numFmtId="1" fontId="2" fillId="0" borderId="0" xfId="0" applyNumberFormat="1" applyFont="1" applyFill="1" applyBorder="1" applyAlignment="1">
      <alignment vertical="top" wrapText="1"/>
    </xf>
    <xf numFmtId="1" fontId="2" fillId="0" borderId="0" xfId="0" applyNumberFormat="1" applyFont="1" applyFill="1" applyBorder="1" applyAlignment="1">
      <alignment vertical="top"/>
    </xf>
    <xf numFmtId="0" fontId="2" fillId="0" borderId="0" xfId="0" applyFont="1" applyBorder="1" applyAlignment="1">
      <alignment horizontal="left" wrapText="1"/>
    </xf>
    <xf numFmtId="1" fontId="2" fillId="0" borderId="11" xfId="0" applyNumberFormat="1" applyFont="1" applyFill="1" applyBorder="1" applyAlignment="1">
      <alignment vertical="top"/>
    </xf>
    <xf numFmtId="0" fontId="2" fillId="0" borderId="11" xfId="0" applyFont="1" applyBorder="1" applyAlignment="1">
      <alignment horizontal="center" vertical="top"/>
    </xf>
    <xf numFmtId="0" fontId="2" fillId="0" borderId="11" xfId="0" applyFont="1" applyFill="1" applyBorder="1" applyAlignment="1">
      <alignment vertical="top"/>
    </xf>
    <xf numFmtId="0" fontId="2" fillId="0" borderId="0" xfId="0" applyFont="1" applyFill="1" applyBorder="1" applyAlignment="1">
      <alignment horizontal="right" vertical="top"/>
    </xf>
    <xf numFmtId="4" fontId="2" fillId="0" borderId="0" xfId="0" applyNumberFormat="1" applyFont="1" applyBorder="1" applyAlignment="1">
      <alignment wrapText="1"/>
    </xf>
    <xf numFmtId="1" fontId="22" fillId="0" borderId="0" xfId="0" applyNumberFormat="1" applyFont="1" applyFill="1" applyBorder="1" applyAlignment="1">
      <alignment vertical="top"/>
    </xf>
    <xf numFmtId="0" fontId="22" fillId="0" borderId="11" xfId="0" applyFont="1" applyBorder="1" applyAlignment="1">
      <alignment horizontal="center" vertical="top"/>
    </xf>
    <xf numFmtId="0" fontId="2" fillId="0" borderId="0" xfId="0" applyFont="1" applyAlignment="1">
      <alignment horizontal="center" vertical="top" wrapText="1"/>
    </xf>
    <xf numFmtId="0" fontId="2" fillId="0" borderId="11" xfId="0" applyFont="1" applyFill="1" applyBorder="1" applyAlignment="1">
      <alignment horizontal="left" vertical="top" wrapText="1"/>
    </xf>
    <xf numFmtId="0" fontId="2" fillId="0" borderId="0" xfId="0" applyFont="1" applyBorder="1" applyAlignment="1">
      <alignment vertical="top"/>
    </xf>
    <xf numFmtId="0" fontId="2" fillId="0" borderId="0" xfId="0" applyFont="1" applyBorder="1" applyAlignment="1" applyProtection="1">
      <alignment horizontal="left" vertical="top" wrapText="1"/>
      <protection/>
    </xf>
    <xf numFmtId="1" fontId="2" fillId="0" borderId="0" xfId="0" applyNumberFormat="1" applyFont="1" applyFill="1" applyAlignment="1">
      <alignment vertical="top"/>
    </xf>
    <xf numFmtId="0" fontId="2" fillId="0" borderId="0" xfId="0" applyFont="1" applyFill="1" applyBorder="1" applyAlignment="1">
      <alignment horizontal="left" vertical="top" wrapText="1"/>
    </xf>
    <xf numFmtId="0" fontId="2" fillId="0" borderId="11" xfId="0" applyFont="1" applyBorder="1" applyAlignment="1" applyProtection="1">
      <alignment horizontal="left" vertical="top" wrapText="1"/>
      <protection/>
    </xf>
    <xf numFmtId="0" fontId="2" fillId="0" borderId="18" xfId="0" applyFont="1" applyFill="1" applyBorder="1" applyAlignment="1">
      <alignment vertical="top"/>
    </xf>
    <xf numFmtId="0" fontId="2" fillId="0" borderId="0" xfId="71" applyNumberFormat="1" applyFont="1" applyFill="1" applyBorder="1" applyAlignment="1" applyProtection="1">
      <alignment/>
      <protection/>
    </xf>
    <xf numFmtId="0" fontId="22" fillId="0" borderId="0" xfId="71" applyNumberFormat="1" applyFont="1" applyFill="1" applyBorder="1" applyAlignment="1" applyProtection="1">
      <alignment horizontal="right"/>
      <protection/>
    </xf>
    <xf numFmtId="1" fontId="2" fillId="0" borderId="0" xfId="43" applyNumberFormat="1" applyFont="1" applyBorder="1" applyAlignment="1">
      <alignment horizontal="right" vertical="top"/>
      <protection/>
    </xf>
    <xf numFmtId="0" fontId="2" fillId="0" borderId="0" xfId="43" applyFont="1" applyFill="1" applyBorder="1" applyAlignment="1">
      <alignment horizontal="left" vertical="top" wrapText="1"/>
      <protection/>
    </xf>
    <xf numFmtId="4" fontId="2" fillId="0" borderId="0" xfId="43" applyNumberFormat="1" applyFont="1" applyFill="1" applyBorder="1" applyAlignment="1">
      <alignment horizontal="right" vertical="top" wrapText="1"/>
      <protection/>
    </xf>
    <xf numFmtId="3" fontId="2" fillId="0" borderId="0" xfId="43" applyNumberFormat="1" applyFont="1" applyBorder="1" applyAlignment="1">
      <alignment horizontal="right" vertical="top"/>
      <protection/>
    </xf>
    <xf numFmtId="4" fontId="2" fillId="0" borderId="0" xfId="43" applyNumberFormat="1" applyFont="1" applyFill="1" applyBorder="1" applyAlignment="1">
      <alignment horizontal="right" vertical="top"/>
      <protection/>
    </xf>
    <xf numFmtId="1" fontId="2" fillId="0" borderId="0" xfId="43" applyNumberFormat="1" applyFont="1" applyFill="1" applyBorder="1" applyAlignment="1">
      <alignment horizontal="right" vertical="top"/>
      <protection/>
    </xf>
    <xf numFmtId="0" fontId="2" fillId="0" borderId="0" xfId="43" applyFont="1" applyBorder="1" applyAlignment="1">
      <alignment horizontal="left"/>
      <protection/>
    </xf>
    <xf numFmtId="0" fontId="2" fillId="0" borderId="0" xfId="43" applyFont="1" applyBorder="1" applyAlignment="1">
      <alignment horizontal="right" vertical="top"/>
      <protection/>
    </xf>
    <xf numFmtId="3" fontId="2" fillId="0" borderId="0" xfId="43" applyNumberFormat="1" applyFont="1" applyBorder="1">
      <alignment/>
      <protection/>
    </xf>
    <xf numFmtId="1" fontId="2" fillId="0" borderId="0" xfId="43" applyNumberFormat="1" applyFont="1" applyFill="1" applyBorder="1" applyAlignment="1">
      <alignment horizontal="right"/>
      <protection/>
    </xf>
    <xf numFmtId="3" fontId="2" fillId="0" borderId="0" xfId="43" applyNumberFormat="1" applyFont="1" applyBorder="1" applyAlignment="1">
      <alignment horizontal="right"/>
      <protection/>
    </xf>
    <xf numFmtId="0" fontId="2" fillId="0" borderId="11" xfId="43" applyFont="1" applyFill="1" applyBorder="1" applyAlignment="1">
      <alignment horizontal="left" vertical="top" wrapText="1"/>
      <protection/>
    </xf>
    <xf numFmtId="0" fontId="2" fillId="0" borderId="11" xfId="43" applyFont="1" applyBorder="1" applyAlignment="1">
      <alignment horizontal="left"/>
      <protection/>
    </xf>
    <xf numFmtId="4" fontId="2" fillId="0" borderId="0" xfId="43" applyNumberFormat="1" applyFont="1" applyFill="1" applyBorder="1" applyAlignment="1">
      <alignment horizontal="right"/>
      <protection/>
    </xf>
    <xf numFmtId="49" fontId="2" fillId="0" borderId="0" xfId="0" applyNumberFormat="1" applyFont="1" applyFill="1" applyAlignment="1">
      <alignment horizontal="right" vertical="top"/>
    </xf>
    <xf numFmtId="0" fontId="2" fillId="0" borderId="0" xfId="0" applyFont="1" applyFill="1" applyAlignment="1">
      <alignment vertical="top" wrapText="1"/>
    </xf>
    <xf numFmtId="0" fontId="2" fillId="0" borderId="0" xfId="0" applyFont="1" applyFill="1" applyAlignment="1">
      <alignment/>
    </xf>
    <xf numFmtId="0" fontId="2" fillId="0" borderId="0" xfId="43" applyFont="1" applyBorder="1" applyAlignment="1">
      <alignment horizontal="right"/>
      <protection/>
    </xf>
    <xf numFmtId="49" fontId="2" fillId="0" borderId="0" xfId="52" applyNumberFormat="1" applyFont="1" applyFill="1" applyBorder="1" applyAlignment="1">
      <alignment horizontal="left" vertical="top" wrapText="1"/>
      <protection/>
    </xf>
    <xf numFmtId="1" fontId="2" fillId="0" borderId="0" xfId="0" applyNumberFormat="1" applyFont="1" applyFill="1" applyAlignment="1">
      <alignment horizontal="right" vertical="top"/>
    </xf>
    <xf numFmtId="1" fontId="2" fillId="0" borderId="0" xfId="0" applyNumberFormat="1" applyFont="1" applyFill="1" applyAlignment="1">
      <alignment/>
    </xf>
    <xf numFmtId="0" fontId="2" fillId="0" borderId="16" xfId="0" applyFont="1" applyFill="1" applyBorder="1" applyAlignment="1">
      <alignment/>
    </xf>
    <xf numFmtId="0" fontId="22" fillId="0" borderId="16" xfId="0" applyFont="1" applyFill="1" applyBorder="1" applyAlignment="1">
      <alignment/>
    </xf>
    <xf numFmtId="0" fontId="2" fillId="0" borderId="16" xfId="0" applyFont="1" applyFill="1" applyBorder="1" applyAlignment="1">
      <alignment horizontal="left"/>
    </xf>
    <xf numFmtId="0" fontId="22" fillId="0" borderId="0" xfId="0" applyFont="1" applyFill="1" applyBorder="1" applyAlignment="1">
      <alignment/>
    </xf>
    <xf numFmtId="181" fontId="2" fillId="0" borderId="0" xfId="0" applyNumberFormat="1" applyFont="1" applyFill="1" applyAlignment="1">
      <alignment/>
    </xf>
    <xf numFmtId="0" fontId="23" fillId="0" borderId="0" xfId="0" applyFont="1" applyAlignment="1">
      <alignment vertical="top" wrapText="1"/>
    </xf>
    <xf numFmtId="181" fontId="23" fillId="0" borderId="0" xfId="71" applyNumberFormat="1" applyFont="1" applyFill="1" applyBorder="1" applyAlignment="1" applyProtection="1">
      <alignment horizontal="right" vertical="top" wrapText="1"/>
      <protection/>
    </xf>
    <xf numFmtId="181" fontId="59" fillId="0" borderId="0" xfId="71" applyNumberFormat="1" applyFont="1" applyFill="1" applyBorder="1" applyAlignment="1" applyProtection="1">
      <alignment horizontal="right" vertical="top" wrapText="1"/>
      <protection/>
    </xf>
    <xf numFmtId="1" fontId="25" fillId="0" borderId="0" xfId="0" applyNumberFormat="1" applyFont="1" applyFill="1" applyBorder="1" applyAlignment="1">
      <alignment vertical="top"/>
    </xf>
    <xf numFmtId="0" fontId="15" fillId="0" borderId="0" xfId="71" applyNumberFormat="1" applyFont="1" applyFill="1" applyBorder="1" applyAlignment="1" applyProtection="1">
      <alignment horizontal="right"/>
      <protection/>
    </xf>
    <xf numFmtId="181" fontId="15" fillId="0" borderId="0" xfId="71" applyNumberFormat="1" applyFont="1" applyFill="1" applyBorder="1" applyAlignment="1" applyProtection="1">
      <alignment horizontal="right"/>
      <protection/>
    </xf>
    <xf numFmtId="181" fontId="59" fillId="0" borderId="0" xfId="0" applyNumberFormat="1" applyFont="1" applyAlignment="1">
      <alignment/>
    </xf>
    <xf numFmtId="0" fontId="25" fillId="0" borderId="11" xfId="0" applyFont="1" applyFill="1" applyBorder="1" applyAlignment="1">
      <alignment horizontal="center" vertical="top"/>
    </xf>
    <xf numFmtId="0" fontId="25" fillId="0" borderId="11" xfId="0" applyFont="1" applyBorder="1" applyAlignment="1">
      <alignment horizontal="left" vertical="top" wrapText="1"/>
    </xf>
    <xf numFmtId="0" fontId="25" fillId="0" borderId="11" xfId="0" applyFont="1" applyBorder="1" applyAlignment="1">
      <alignment horizontal="right" vertical="top"/>
    </xf>
    <xf numFmtId="181" fontId="60" fillId="0" borderId="0" xfId="71" applyNumberFormat="1" applyFont="1" applyFill="1" applyBorder="1" applyAlignment="1" applyProtection="1">
      <alignment horizontal="center"/>
      <protection/>
    </xf>
    <xf numFmtId="1" fontId="23" fillId="0" borderId="0" xfId="0" applyNumberFormat="1" applyFont="1" applyFill="1" applyAlignment="1">
      <alignment vertical="top"/>
    </xf>
    <xf numFmtId="0" fontId="23" fillId="0" borderId="0" xfId="0" applyFont="1" applyBorder="1" applyAlignment="1" applyProtection="1">
      <alignment horizontal="left" vertical="top" wrapText="1"/>
      <protection/>
    </xf>
    <xf numFmtId="0" fontId="23" fillId="0" borderId="0" xfId="0" applyFont="1" applyAlignment="1">
      <alignment horizontal="center" vertical="top"/>
    </xf>
    <xf numFmtId="0" fontId="23" fillId="0" borderId="0" xfId="0" applyFont="1" applyFill="1" applyBorder="1" applyAlignment="1" applyProtection="1">
      <alignment horizontal="right" vertical="top"/>
      <protection/>
    </xf>
    <xf numFmtId="1" fontId="23" fillId="0" borderId="0" xfId="0" applyNumberFormat="1" applyFont="1" applyFill="1" applyBorder="1" applyAlignment="1">
      <alignment vertical="top"/>
    </xf>
    <xf numFmtId="0" fontId="23" fillId="0" borderId="0" xfId="0" applyFont="1" applyFill="1" applyBorder="1" applyAlignment="1" applyProtection="1">
      <alignment horizontal="left" vertical="top" wrapText="1"/>
      <protection/>
    </xf>
    <xf numFmtId="0" fontId="23" fillId="0" borderId="0" xfId="0" applyFont="1" applyFill="1" applyAlignment="1">
      <alignment horizontal="center" vertical="top"/>
    </xf>
    <xf numFmtId="1" fontId="23" fillId="0" borderId="0" xfId="0" applyNumberFormat="1" applyFont="1" applyBorder="1" applyAlignment="1" applyProtection="1">
      <alignment horizontal="right" vertical="top"/>
      <protection/>
    </xf>
    <xf numFmtId="3" fontId="23" fillId="0" borderId="0" xfId="43" applyNumberFormat="1" applyFont="1" applyBorder="1" applyAlignment="1">
      <alignment horizontal="right" vertical="top"/>
      <protection/>
    </xf>
    <xf numFmtId="4" fontId="23" fillId="0" borderId="0" xfId="0" applyNumberFormat="1" applyFont="1" applyBorder="1" applyAlignment="1">
      <alignment wrapText="1"/>
    </xf>
    <xf numFmtId="0" fontId="23" fillId="0" borderId="0" xfId="0" applyFont="1" applyBorder="1" applyAlignment="1">
      <alignment horizontal="center" vertical="top" wrapText="1"/>
    </xf>
    <xf numFmtId="0" fontId="23" fillId="0" borderId="0" xfId="0" applyFont="1" applyBorder="1" applyAlignment="1">
      <alignment horizontal="right" vertical="top" wrapText="1"/>
    </xf>
    <xf numFmtId="1" fontId="23" fillId="0" borderId="11" xfId="0" applyNumberFormat="1" applyFont="1" applyFill="1" applyBorder="1" applyAlignment="1">
      <alignment vertical="top"/>
    </xf>
    <xf numFmtId="0" fontId="23" fillId="0" borderId="11" xfId="0" applyFont="1" applyBorder="1" applyAlignment="1">
      <alignment horizontal="left" vertical="top" wrapText="1"/>
    </xf>
    <xf numFmtId="0" fontId="23" fillId="0" borderId="11" xfId="0" applyFont="1" applyBorder="1" applyAlignment="1">
      <alignment horizontal="center" vertical="top"/>
    </xf>
    <xf numFmtId="0" fontId="23" fillId="0" borderId="11" xfId="0" applyFont="1" applyBorder="1" applyAlignment="1">
      <alignment horizontal="right" vertical="top" wrapText="1"/>
    </xf>
    <xf numFmtId="0" fontId="23" fillId="0" borderId="0" xfId="0" applyFont="1" applyFill="1" applyAlignment="1">
      <alignment vertical="top"/>
    </xf>
    <xf numFmtId="0" fontId="23" fillId="0" borderId="0" xfId="0" applyFont="1" applyFill="1" applyAlignment="1">
      <alignment horizontal="right" vertical="top"/>
    </xf>
    <xf numFmtId="181" fontId="61" fillId="0" borderId="0" xfId="0" applyNumberFormat="1" applyFont="1" applyAlignment="1">
      <alignment/>
    </xf>
    <xf numFmtId="0" fontId="25" fillId="0" borderId="11" xfId="0" applyFont="1" applyBorder="1" applyAlignment="1">
      <alignment horizontal="center" vertical="top"/>
    </xf>
    <xf numFmtId="0" fontId="23" fillId="0" borderId="0" xfId="0" applyFont="1" applyFill="1" applyAlignment="1">
      <alignment vertical="top" wrapText="1"/>
    </xf>
    <xf numFmtId="0" fontId="23" fillId="0" borderId="0" xfId="0" applyFont="1" applyAlignment="1">
      <alignment horizontal="center" vertical="top" wrapText="1"/>
    </xf>
    <xf numFmtId="0" fontId="23" fillId="0" borderId="0" xfId="0" applyFont="1" applyAlignment="1">
      <alignment horizontal="right" vertical="top" wrapText="1"/>
    </xf>
    <xf numFmtId="0" fontId="23" fillId="0" borderId="0" xfId="0" applyFont="1" applyBorder="1" applyAlignment="1">
      <alignment horizontal="center" vertical="top"/>
    </xf>
    <xf numFmtId="0" fontId="23" fillId="0" borderId="11" xfId="0" applyFont="1" applyBorder="1" applyAlignment="1">
      <alignment horizontal="center" vertical="top" wrapText="1"/>
    </xf>
    <xf numFmtId="0" fontId="23" fillId="0" borderId="0" xfId="0" applyFont="1" applyBorder="1" applyAlignment="1">
      <alignment vertical="top"/>
    </xf>
    <xf numFmtId="0" fontId="23" fillId="0" borderId="0" xfId="0" applyFont="1" applyBorder="1" applyAlignment="1">
      <alignment horizontal="right" vertical="top"/>
    </xf>
    <xf numFmtId="0" fontId="23" fillId="0" borderId="0" xfId="0" applyFont="1" applyBorder="1" applyAlignment="1">
      <alignment wrapText="1"/>
    </xf>
    <xf numFmtId="0" fontId="23" fillId="0" borderId="11" xfId="0" applyFont="1" applyBorder="1" applyAlignment="1" applyProtection="1">
      <alignment horizontal="left" vertical="top" wrapText="1"/>
      <protection/>
    </xf>
    <xf numFmtId="0" fontId="23" fillId="0" borderId="11" xfId="0" applyFont="1" applyFill="1" applyBorder="1" applyAlignment="1">
      <alignment horizontal="right" vertical="top"/>
    </xf>
    <xf numFmtId="0" fontId="23" fillId="0" borderId="0" xfId="0" applyFont="1" applyAlignment="1">
      <alignment horizontal="right"/>
    </xf>
    <xf numFmtId="181" fontId="59" fillId="0" borderId="0" xfId="71" applyNumberFormat="1" applyFont="1" applyFill="1" applyBorder="1" applyAlignment="1" applyProtection="1">
      <alignment horizontal="right"/>
      <protection/>
    </xf>
    <xf numFmtId="0" fontId="23" fillId="0" borderId="16" xfId="0" applyFont="1" applyBorder="1" applyAlignment="1">
      <alignment/>
    </xf>
    <xf numFmtId="0" fontId="23" fillId="0" borderId="16" xfId="0" applyFont="1" applyBorder="1" applyAlignment="1">
      <alignment wrapText="1"/>
    </xf>
    <xf numFmtId="0" fontId="23" fillId="0" borderId="16" xfId="0" applyFont="1" applyBorder="1" applyAlignment="1">
      <alignment horizontal="right" wrapText="1"/>
    </xf>
    <xf numFmtId="0" fontId="23" fillId="0" borderId="0" xfId="0" applyFont="1" applyBorder="1" applyAlignment="1">
      <alignment/>
    </xf>
    <xf numFmtId="0" fontId="23" fillId="0" borderId="0" xfId="0" applyFont="1" applyAlignment="1">
      <alignment horizontal="right" wrapText="1"/>
    </xf>
    <xf numFmtId="0" fontId="23" fillId="0" borderId="0" xfId="50" applyFont="1" applyBorder="1" applyAlignment="1" applyProtection="1">
      <alignment horizontal="left" vertical="top" wrapText="1"/>
      <protection/>
    </xf>
    <xf numFmtId="0" fontId="23" fillId="0" borderId="0" xfId="50" applyNumberFormat="1" applyFont="1" applyBorder="1" applyAlignment="1" applyProtection="1">
      <alignment horizontal="left" vertical="top" wrapText="1"/>
      <protection/>
    </xf>
    <xf numFmtId="1" fontId="2" fillId="0" borderId="0" xfId="0" applyNumberFormat="1" applyFont="1" applyBorder="1" applyAlignment="1">
      <alignment horizontal="right" vertical="top"/>
    </xf>
    <xf numFmtId="181" fontId="60" fillId="0" borderId="11" xfId="71" applyNumberFormat="1" applyFont="1" applyFill="1" applyBorder="1" applyAlignment="1" applyProtection="1">
      <alignment horizontal="center"/>
      <protection/>
    </xf>
    <xf numFmtId="1" fontId="23" fillId="0" borderId="0" xfId="0" applyNumberFormat="1" applyFont="1" applyFill="1" applyBorder="1" applyAlignment="1">
      <alignment vertical="top" wrapText="1"/>
    </xf>
    <xf numFmtId="0" fontId="23" fillId="0" borderId="0" xfId="0" applyFont="1" applyFill="1" applyBorder="1" applyAlignment="1">
      <alignment vertical="top" wrapText="1"/>
    </xf>
    <xf numFmtId="0" fontId="23" fillId="0" borderId="0" xfId="0" applyFont="1" applyFill="1" applyAlignment="1">
      <alignment horizontal="left" vertical="top" wrapText="1"/>
    </xf>
    <xf numFmtId="0" fontId="23" fillId="0" borderId="0" xfId="0" applyNumberFormat="1" applyFont="1" applyFill="1" applyBorder="1" applyAlignment="1" applyProtection="1">
      <alignment horizontal="left" vertical="top" wrapText="1"/>
      <protection/>
    </xf>
    <xf numFmtId="0" fontId="2" fillId="0" borderId="0" xfId="0" applyFont="1" applyBorder="1" applyAlignment="1">
      <alignment horizontal="right" vertical="top"/>
    </xf>
    <xf numFmtId="1" fontId="23" fillId="0" borderId="11" xfId="72" applyNumberFormat="1" applyFont="1" applyFill="1" applyBorder="1" applyAlignment="1" applyProtection="1">
      <alignment vertical="top" wrapText="1"/>
      <protection/>
    </xf>
    <xf numFmtId="0" fontId="2" fillId="0" borderId="11" xfId="0" applyFont="1" applyBorder="1" applyAlignment="1">
      <alignment horizontal="right" vertical="top"/>
    </xf>
    <xf numFmtId="0" fontId="2" fillId="0" borderId="11" xfId="0" applyFont="1" applyFill="1" applyBorder="1" applyAlignment="1">
      <alignment horizontal="right" vertical="top"/>
    </xf>
    <xf numFmtId="0" fontId="23"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right" vertical="top"/>
      <protection locked="0"/>
    </xf>
    <xf numFmtId="0" fontId="23" fillId="0" borderId="0" xfId="44" applyFont="1" applyBorder="1" applyAlignment="1" applyProtection="1">
      <alignment horizontal="right" vertical="top" wrapText="1"/>
      <protection hidden="1"/>
    </xf>
    <xf numFmtId="0" fontId="23" fillId="0" borderId="0" xfId="0" applyFont="1" applyFill="1" applyBorder="1" applyAlignment="1" applyProtection="1">
      <alignment horizontal="left" vertical="top" wrapText="1"/>
      <protection hidden="1"/>
    </xf>
    <xf numFmtId="1" fontId="23" fillId="0" borderId="0" xfId="72" applyNumberFormat="1" applyFont="1" applyFill="1" applyBorder="1" applyAlignment="1" applyProtection="1">
      <alignment horizontal="left" vertical="top" wrapText="1"/>
      <protection hidden="1"/>
    </xf>
    <xf numFmtId="0" fontId="23" fillId="0" borderId="0" xfId="0" applyFont="1" applyFill="1" applyBorder="1" applyAlignment="1">
      <alignment horizontal="right" vertical="top"/>
    </xf>
    <xf numFmtId="0" fontId="23" fillId="0" borderId="11" xfId="0" applyFont="1" applyBorder="1" applyAlignment="1">
      <alignment/>
    </xf>
    <xf numFmtId="0" fontId="23" fillId="0" borderId="0" xfId="0" applyFont="1" applyAlignment="1">
      <alignment horizontal="right" vertical="top"/>
    </xf>
    <xf numFmtId="0" fontId="23" fillId="0" borderId="11" xfId="0" applyFont="1" applyBorder="1" applyAlignment="1">
      <alignment horizontal="right" vertical="top"/>
    </xf>
    <xf numFmtId="49" fontId="2" fillId="0" borderId="0" xfId="0" applyNumberFormat="1" applyFont="1" applyAlignment="1">
      <alignment horizontal="right"/>
    </xf>
    <xf numFmtId="49" fontId="2" fillId="0" borderId="0" xfId="0" applyNumberFormat="1" applyFont="1" applyAlignment="1">
      <alignment/>
    </xf>
    <xf numFmtId="0" fontId="41" fillId="0" borderId="0" xfId="0" applyFont="1" applyBorder="1" applyAlignment="1">
      <alignment horizontal="center" vertical="top"/>
    </xf>
    <xf numFmtId="0" fontId="41" fillId="0" borderId="0" xfId="0" applyFont="1" applyBorder="1" applyAlignment="1">
      <alignment horizontal="justify" vertical="top"/>
    </xf>
    <xf numFmtId="0" fontId="41" fillId="0" borderId="0" xfId="0" applyFont="1" applyBorder="1" applyAlignment="1">
      <alignment/>
    </xf>
    <xf numFmtId="0" fontId="41" fillId="0" borderId="0" xfId="0" applyFont="1" applyBorder="1" applyAlignment="1">
      <alignment horizontal="center"/>
    </xf>
    <xf numFmtId="4" fontId="2" fillId="0" borderId="0" xfId="0" applyNumberFormat="1" applyFont="1" applyBorder="1" applyAlignment="1">
      <alignment vertical="top"/>
    </xf>
    <xf numFmtId="187" fontId="2" fillId="0" borderId="0" xfId="71" applyNumberFormat="1" applyFont="1" applyFill="1" applyBorder="1" applyAlignment="1" applyProtection="1">
      <alignment horizontal="center" vertical="top"/>
      <protection/>
    </xf>
    <xf numFmtId="4" fontId="2" fillId="0" borderId="0" xfId="0" applyNumberFormat="1" applyFont="1" applyBorder="1" applyAlignment="1">
      <alignment horizontal="center" vertical="top"/>
    </xf>
    <xf numFmtId="4" fontId="41" fillId="0" borderId="0" xfId="0" applyNumberFormat="1" applyFont="1" applyBorder="1" applyAlignment="1">
      <alignment horizontal="right" vertical="top"/>
    </xf>
    <xf numFmtId="188" fontId="41" fillId="0" borderId="0" xfId="71" applyNumberFormat="1" applyFont="1" applyFill="1" applyBorder="1" applyAlignment="1" applyProtection="1">
      <alignment horizontal="right" vertical="top"/>
      <protection/>
    </xf>
    <xf numFmtId="187" fontId="41" fillId="0" borderId="0" xfId="71" applyNumberFormat="1" applyFont="1" applyFill="1" applyBorder="1" applyAlignment="1" applyProtection="1">
      <alignment horizontal="right" vertical="top"/>
      <protection/>
    </xf>
    <xf numFmtId="0" fontId="2" fillId="0" borderId="0" xfId="0" applyFont="1" applyBorder="1" applyAlignment="1">
      <alignment horizontal="justify" vertical="top"/>
    </xf>
    <xf numFmtId="0" fontId="25" fillId="18" borderId="0" xfId="0" applyFont="1" applyFill="1" applyBorder="1" applyAlignment="1">
      <alignment horizontal="justify"/>
    </xf>
    <xf numFmtId="0" fontId="25" fillId="18" borderId="0" xfId="0" applyFont="1" applyFill="1" applyBorder="1" applyAlignment="1">
      <alignment horizontal="right"/>
    </xf>
    <xf numFmtId="0" fontId="25" fillId="18" borderId="0" xfId="0" applyFont="1" applyFill="1" applyBorder="1" applyAlignment="1">
      <alignment/>
    </xf>
    <xf numFmtId="182" fontId="25" fillId="18" borderId="0" xfId="0" applyNumberFormat="1" applyFont="1" applyFill="1" applyBorder="1" applyAlignment="1">
      <alignment/>
    </xf>
    <xf numFmtId="0" fontId="25" fillId="0" borderId="0" xfId="0" applyFont="1" applyAlignment="1">
      <alignment horizontal="justify"/>
    </xf>
    <xf numFmtId="0" fontId="23" fillId="0" borderId="0" xfId="0" applyFont="1" applyAlignment="1">
      <alignment horizontal="justify"/>
    </xf>
    <xf numFmtId="0" fontId="23" fillId="0" borderId="11" xfId="0" applyFont="1" applyBorder="1" applyAlignment="1">
      <alignment horizontal="center"/>
    </xf>
    <xf numFmtId="0" fontId="23" fillId="0" borderId="11" xfId="0" applyFont="1" applyBorder="1" applyAlignment="1">
      <alignment horizontal="justify"/>
    </xf>
    <xf numFmtId="0" fontId="23" fillId="0" borderId="11" xfId="0" applyFont="1" applyBorder="1" applyAlignment="1">
      <alignment horizontal="right"/>
    </xf>
    <xf numFmtId="0" fontId="23" fillId="0" borderId="0" xfId="0" applyFont="1" applyBorder="1" applyAlignment="1">
      <alignment horizontal="center"/>
    </xf>
    <xf numFmtId="0" fontId="23" fillId="0" borderId="0" xfId="0" applyFont="1" applyBorder="1" applyAlignment="1">
      <alignment horizontal="justify"/>
    </xf>
    <xf numFmtId="0" fontId="23" fillId="0" borderId="0" xfId="0" applyFont="1" applyBorder="1" applyAlignment="1">
      <alignment horizontal="right"/>
    </xf>
    <xf numFmtId="0" fontId="25" fillId="0" borderId="0" xfId="0" applyFont="1" applyBorder="1" applyAlignment="1">
      <alignment horizontal="center"/>
    </xf>
    <xf numFmtId="0" fontId="25" fillId="0" borderId="0" xfId="0" applyFont="1" applyBorder="1" applyAlignment="1">
      <alignment horizontal="justify"/>
    </xf>
    <xf numFmtId="0" fontId="25" fillId="0" borderId="0" xfId="0" applyFont="1" applyBorder="1" applyAlignment="1">
      <alignment horizontal="right"/>
    </xf>
    <xf numFmtId="0" fontId="25" fillId="0" borderId="0" xfId="0" applyFont="1" applyBorder="1" applyAlignment="1">
      <alignment/>
    </xf>
    <xf numFmtId="182" fontId="25" fillId="0" borderId="0" xfId="0" applyNumberFormat="1" applyFont="1" applyBorder="1" applyAlignment="1">
      <alignment/>
    </xf>
    <xf numFmtId="0" fontId="63" fillId="18" borderId="0" xfId="0" applyFont="1" applyFill="1" applyBorder="1" applyAlignment="1" applyProtection="1">
      <alignment horizontal="center" vertical="top" wrapText="1"/>
      <protection/>
    </xf>
    <xf numFmtId="0" fontId="63" fillId="18" borderId="0" xfId="54" applyFont="1" applyFill="1" applyBorder="1" applyAlignment="1">
      <alignment wrapText="1"/>
      <protection/>
    </xf>
    <xf numFmtId="0" fontId="64" fillId="18" borderId="0" xfId="53" applyFont="1" applyFill="1" applyBorder="1" applyAlignment="1">
      <alignment horizontal="center"/>
      <protection/>
    </xf>
    <xf numFmtId="49" fontId="65" fillId="18" borderId="0" xfId="53" applyNumberFormat="1" applyFont="1" applyFill="1" applyBorder="1" applyAlignment="1">
      <alignment horizontal="center" vertical="top"/>
      <protection/>
    </xf>
    <xf numFmtId="49" fontId="65" fillId="18" borderId="0" xfId="53" applyNumberFormat="1" applyFont="1" applyFill="1" applyBorder="1" applyAlignment="1">
      <alignment horizontal="justify" wrapText="1"/>
      <protection/>
    </xf>
    <xf numFmtId="189" fontId="65" fillId="18" borderId="0" xfId="53" applyNumberFormat="1" applyFont="1" applyFill="1" applyBorder="1" applyAlignment="1">
      <alignment horizontal="right" vertical="center"/>
      <protection/>
    </xf>
    <xf numFmtId="0" fontId="0" fillId="18" borderId="0" xfId="0" applyFont="1" applyFill="1" applyBorder="1" applyAlignment="1">
      <alignment horizontal="center" vertical="top"/>
    </xf>
    <xf numFmtId="189" fontId="0" fillId="18" borderId="0" xfId="0" applyNumberFormat="1" applyFont="1" applyFill="1" applyBorder="1" applyAlignment="1">
      <alignment/>
    </xf>
    <xf numFmtId="1" fontId="1" fillId="0" borderId="0" xfId="53" applyNumberFormat="1" applyFont="1" applyFill="1" applyBorder="1" applyAlignment="1">
      <alignment horizontal="left" vertical="top"/>
      <protection/>
    </xf>
    <xf numFmtId="49" fontId="1" fillId="0" borderId="0" xfId="53" applyNumberFormat="1" applyFont="1" applyBorder="1" applyAlignment="1">
      <alignment horizontal="left" wrapText="1"/>
      <protection/>
    </xf>
    <xf numFmtId="0" fontId="1" fillId="0" borderId="0" xfId="45" applyFont="1" applyBorder="1" applyAlignment="1">
      <alignment horizontal="left"/>
      <protection/>
    </xf>
    <xf numFmtId="0" fontId="1" fillId="0" borderId="0" xfId="45" applyFont="1" applyBorder="1" applyAlignment="1">
      <alignment/>
      <protection/>
    </xf>
    <xf numFmtId="172" fontId="1" fillId="0" borderId="0" xfId="53" applyNumberFormat="1" applyFont="1" applyBorder="1" applyAlignment="1">
      <alignment/>
      <protection/>
    </xf>
    <xf numFmtId="49" fontId="66" fillId="0" borderId="0" xfId="53" applyNumberFormat="1" applyFont="1" applyFill="1" applyBorder="1" applyAlignment="1">
      <alignment horizontal="left"/>
      <protection/>
    </xf>
    <xf numFmtId="0" fontId="65" fillId="0" borderId="0" xfId="0" applyFont="1" applyAlignment="1">
      <alignment/>
    </xf>
    <xf numFmtId="0" fontId="0" fillId="0" borderId="0" xfId="0" applyFont="1" applyAlignment="1">
      <alignment horizontal="center"/>
    </xf>
    <xf numFmtId="1" fontId="67" fillId="0" borderId="0" xfId="53" applyNumberFormat="1" applyFont="1" applyFill="1" applyBorder="1" applyAlignment="1">
      <alignment horizontal="left" vertical="center"/>
      <protection/>
    </xf>
    <xf numFmtId="49" fontId="67" fillId="0" borderId="0" xfId="53" applyNumberFormat="1" applyFont="1" applyBorder="1" applyAlignment="1">
      <alignment horizontal="left" vertical="center" wrapText="1"/>
      <protection/>
    </xf>
    <xf numFmtId="0" fontId="67" fillId="0" borderId="0" xfId="45" applyFont="1" applyBorder="1" applyAlignment="1">
      <alignment horizontal="center" vertical="center"/>
      <protection/>
    </xf>
    <xf numFmtId="172" fontId="67" fillId="0" borderId="0" xfId="53" applyNumberFormat="1" applyFont="1" applyBorder="1" applyAlignment="1">
      <alignment horizontal="center" vertical="center"/>
      <protection/>
    </xf>
    <xf numFmtId="0" fontId="1" fillId="0" borderId="0" xfId="53" applyNumberFormat="1" applyFont="1" applyFill="1" applyBorder="1" applyAlignment="1">
      <alignment horizontal="left" wrapText="1"/>
      <protection/>
    </xf>
    <xf numFmtId="0" fontId="1" fillId="0" borderId="0" xfId="45" applyFont="1" applyBorder="1" applyAlignment="1">
      <alignment horizontal="center"/>
      <protection/>
    </xf>
    <xf numFmtId="172" fontId="1" fillId="0" borderId="0" xfId="53" applyNumberFormat="1" applyFont="1" applyFill="1" applyBorder="1" applyAlignment="1">
      <alignment horizontal="center"/>
      <protection/>
    </xf>
    <xf numFmtId="0" fontId="1" fillId="0" borderId="0" xfId="41" applyFont="1" applyAlignment="1">
      <alignment horizontal="center" vertical="top"/>
      <protection/>
    </xf>
    <xf numFmtId="172" fontId="1" fillId="0" borderId="0" xfId="41" applyNumberFormat="1" applyFont="1" applyAlignment="1">
      <alignment horizontal="center" vertical="top"/>
      <protection/>
    </xf>
    <xf numFmtId="0" fontId="1" fillId="0" borderId="0" xfId="53" applyNumberFormat="1" applyFont="1" applyFill="1" applyBorder="1" applyAlignment="1">
      <alignment horizontal="left" vertical="top"/>
      <protection/>
    </xf>
    <xf numFmtId="2" fontId="1" fillId="0" borderId="0" xfId="0" applyNumberFormat="1" applyFont="1" applyBorder="1" applyAlignment="1">
      <alignment horizontal="left" vertical="top" wrapText="1"/>
    </xf>
    <xf numFmtId="2" fontId="1" fillId="0" borderId="0" xfId="53" applyNumberFormat="1" applyFont="1" applyFill="1" applyBorder="1" applyAlignment="1">
      <alignment horizontal="left" wrapText="1"/>
      <protection/>
    </xf>
    <xf numFmtId="1" fontId="1" fillId="0" borderId="0" xfId="53" applyNumberFormat="1" applyFont="1" applyFill="1" applyBorder="1" applyAlignment="1">
      <alignment horizontal="left" wrapText="1"/>
      <protection/>
    </xf>
    <xf numFmtId="0" fontId="67" fillId="0" borderId="0" xfId="53" applyNumberFormat="1" applyFont="1" applyFill="1" applyBorder="1" applyAlignment="1">
      <alignment horizontal="left" wrapText="1"/>
      <protection/>
    </xf>
    <xf numFmtId="1" fontId="68" fillId="0" borderId="19" xfId="53" applyNumberFormat="1" applyFont="1" applyFill="1" applyBorder="1" applyAlignment="1">
      <alignment horizontal="left" vertical="top"/>
      <protection/>
    </xf>
    <xf numFmtId="2" fontId="68" fillId="0" borderId="19" xfId="41" applyNumberFormat="1" applyFont="1" applyFill="1" applyBorder="1" applyAlignment="1">
      <alignment horizontal="left" wrapText="1"/>
      <protection/>
    </xf>
    <xf numFmtId="0" fontId="68" fillId="0" borderId="19" xfId="45" applyFont="1" applyBorder="1" applyAlignment="1">
      <alignment horizontal="center"/>
      <protection/>
    </xf>
    <xf numFmtId="172" fontId="68" fillId="0" borderId="20" xfId="0" applyNumberFormat="1" applyFont="1" applyFill="1" applyBorder="1" applyAlignment="1">
      <alignment horizontal="center" vertical="center"/>
    </xf>
    <xf numFmtId="172" fontId="68" fillId="0" borderId="21" xfId="0" applyNumberFormat="1" applyFont="1" applyFill="1" applyBorder="1" applyAlignment="1">
      <alignment horizontal="center" vertical="center"/>
    </xf>
    <xf numFmtId="0" fontId="1" fillId="0" borderId="0" xfId="53" applyFont="1">
      <alignment/>
      <protection/>
    </xf>
    <xf numFmtId="172" fontId="1" fillId="0" borderId="0" xfId="45" applyNumberFormat="1" applyFont="1" applyBorder="1" applyAlignment="1">
      <alignment horizontal="center"/>
      <protection/>
    </xf>
    <xf numFmtId="49" fontId="65" fillId="0" borderId="0" xfId="53" applyNumberFormat="1" applyFont="1" applyFill="1" applyBorder="1" applyAlignment="1">
      <alignment horizontal="left" vertical="top"/>
      <protection/>
    </xf>
    <xf numFmtId="0" fontId="35" fillId="0" borderId="0" xfId="53" applyFont="1" applyBorder="1" applyAlignment="1">
      <alignment vertical="top"/>
      <protection/>
    </xf>
    <xf numFmtId="0" fontId="34" fillId="0" borderId="0" xfId="45" applyFont="1" applyBorder="1" applyAlignment="1">
      <alignment horizontal="center"/>
      <protection/>
    </xf>
    <xf numFmtId="172" fontId="34" fillId="0" borderId="0" xfId="53" applyNumberFormat="1" applyFont="1" applyBorder="1" applyAlignment="1">
      <alignment horizontal="center" vertical="center"/>
      <protection/>
    </xf>
    <xf numFmtId="0" fontId="29" fillId="0" borderId="0" xfId="53" applyFont="1" applyBorder="1" applyAlignment="1">
      <alignment vertical="top"/>
      <protection/>
    </xf>
    <xf numFmtId="1" fontId="69" fillId="0" borderId="0" xfId="53" applyNumberFormat="1" applyFont="1" applyFill="1" applyBorder="1" applyAlignment="1">
      <alignment horizontal="left" vertical="top"/>
      <protection/>
    </xf>
    <xf numFmtId="2" fontId="70" fillId="0" borderId="0" xfId="0" applyNumberFormat="1" applyFont="1" applyBorder="1" applyAlignment="1">
      <alignment horizontal="center" vertical="center" wrapText="1"/>
    </xf>
    <xf numFmtId="0" fontId="69" fillId="0" borderId="0" xfId="45" applyFont="1" applyBorder="1" applyAlignment="1">
      <alignment horizontal="center"/>
      <protection/>
    </xf>
    <xf numFmtId="172" fontId="69" fillId="0" borderId="0" xfId="53" applyNumberFormat="1" applyFont="1" applyBorder="1" applyAlignment="1">
      <alignment horizontal="center" vertical="center"/>
      <protection/>
    </xf>
    <xf numFmtId="1" fontId="27" fillId="0" borderId="0" xfId="53" applyNumberFormat="1" applyFont="1" applyFill="1" applyBorder="1" applyAlignment="1">
      <alignment horizontal="left" vertical="center"/>
      <protection/>
    </xf>
    <xf numFmtId="0" fontId="34" fillId="0" borderId="0" xfId="45" applyFont="1" applyBorder="1" applyAlignment="1">
      <alignment horizontal="center" vertical="center"/>
      <protection/>
    </xf>
    <xf numFmtId="172" fontId="27" fillId="0" borderId="0" xfId="48" applyNumberFormat="1" applyFont="1" applyBorder="1" applyAlignment="1">
      <alignment horizontal="center"/>
      <protection/>
    </xf>
    <xf numFmtId="49" fontId="1" fillId="0" borderId="0" xfId="53" applyNumberFormat="1" applyFont="1" applyBorder="1" applyAlignment="1">
      <alignment horizontal="left" vertical="center" wrapText="1"/>
      <protection/>
    </xf>
    <xf numFmtId="0" fontId="27" fillId="0" borderId="0" xfId="45" applyFont="1" applyBorder="1" applyAlignment="1">
      <alignment horizontal="center" vertical="center"/>
      <protection/>
    </xf>
    <xf numFmtId="172" fontId="71" fillId="0" borderId="0" xfId="48" applyNumberFormat="1" applyFont="1" applyBorder="1" applyAlignment="1">
      <alignment horizontal="center"/>
      <protection/>
    </xf>
    <xf numFmtId="1" fontId="27" fillId="0" borderId="0" xfId="53" applyNumberFormat="1" applyFont="1" applyFill="1" applyBorder="1" applyAlignment="1">
      <alignment horizontal="left" vertical="top"/>
      <protection/>
    </xf>
    <xf numFmtId="0" fontId="27" fillId="0" borderId="0" xfId="45" applyFont="1" applyBorder="1" applyAlignment="1">
      <alignment horizontal="center"/>
      <protection/>
    </xf>
    <xf numFmtId="172" fontId="27" fillId="0" borderId="0" xfId="53" applyNumberFormat="1" applyFont="1" applyBorder="1" applyAlignment="1">
      <alignment horizontal="center" vertical="center" wrapText="1"/>
      <protection/>
    </xf>
    <xf numFmtId="172" fontId="27" fillId="0" borderId="0" xfId="0" applyNumberFormat="1" applyFont="1" applyBorder="1" applyAlignment="1">
      <alignment horizontal="center" vertical="top" wrapText="1"/>
    </xf>
    <xf numFmtId="172" fontId="27" fillId="0" borderId="0" xfId="53" applyNumberFormat="1" applyFont="1" applyFill="1" applyBorder="1" applyAlignment="1">
      <alignment horizontal="center"/>
      <protection/>
    </xf>
    <xf numFmtId="2" fontId="1" fillId="0" borderId="0" xfId="0" applyNumberFormat="1" applyFont="1" applyFill="1" applyBorder="1" applyAlignment="1">
      <alignment horizontal="left" vertical="top" wrapText="1"/>
    </xf>
    <xf numFmtId="172" fontId="32" fillId="0" borderId="0" xfId="53" applyNumberFormat="1" applyFont="1" applyFill="1" applyBorder="1" applyAlignment="1">
      <alignment horizontal="center" wrapText="1"/>
      <protection/>
    </xf>
    <xf numFmtId="172" fontId="35" fillId="0" borderId="0" xfId="53" applyNumberFormat="1" applyFont="1" applyFill="1" applyBorder="1" applyAlignment="1">
      <alignment horizontal="center" wrapText="1"/>
      <protection/>
    </xf>
    <xf numFmtId="49" fontId="1" fillId="0" borderId="0" xfId="0" applyNumberFormat="1" applyFont="1" applyBorder="1" applyAlignment="1">
      <alignment horizontal="left" vertical="top"/>
    </xf>
    <xf numFmtId="0" fontId="1" fillId="0" borderId="0" xfId="0" applyFont="1" applyBorder="1" applyAlignment="1">
      <alignment horizontal="left" wrapText="1"/>
    </xf>
    <xf numFmtId="0" fontId="1" fillId="0" borderId="0" xfId="0" applyFont="1" applyBorder="1" applyAlignment="1">
      <alignment horizontal="center"/>
    </xf>
    <xf numFmtId="1" fontId="1" fillId="0" borderId="0" xfId="0" applyNumberFormat="1" applyFont="1" applyBorder="1" applyAlignment="1">
      <alignment horizontal="center"/>
    </xf>
    <xf numFmtId="172" fontId="70" fillId="0" borderId="0" xfId="0" applyNumberFormat="1"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left" vertical="top"/>
    </xf>
    <xf numFmtId="0" fontId="25" fillId="0" borderId="19" xfId="45" applyFont="1" applyBorder="1" applyAlignment="1">
      <alignment horizontal="center"/>
      <protection/>
    </xf>
    <xf numFmtId="172" fontId="34" fillId="0" borderId="19" xfId="0" applyNumberFormat="1" applyFont="1" applyFill="1" applyBorder="1" applyAlignment="1">
      <alignment horizontal="center" vertical="center"/>
    </xf>
    <xf numFmtId="172" fontId="68" fillId="0" borderId="19" xfId="0" applyNumberFormat="1" applyFont="1" applyFill="1" applyBorder="1" applyAlignment="1">
      <alignment horizontal="center" vertical="center"/>
    </xf>
    <xf numFmtId="0" fontId="66" fillId="0" borderId="0" xfId="0" applyFont="1" applyAlignment="1">
      <alignment vertical="top"/>
    </xf>
    <xf numFmtId="0" fontId="66" fillId="0" borderId="0" xfId="0" applyFont="1" applyAlignment="1">
      <alignment horizontal="center" vertical="top"/>
    </xf>
    <xf numFmtId="0" fontId="0" fillId="0" borderId="0" xfId="0" applyFont="1" applyAlignment="1">
      <alignment horizontal="center" vertical="top"/>
    </xf>
    <xf numFmtId="1" fontId="29" fillId="0" borderId="0" xfId="53" applyNumberFormat="1" applyFont="1" applyFill="1" applyBorder="1" applyAlignment="1">
      <alignment horizontal="left" vertical="top"/>
      <protection/>
    </xf>
    <xf numFmtId="0" fontId="66" fillId="0" borderId="0" xfId="53" applyNumberFormat="1" applyFont="1" applyFill="1" applyBorder="1" applyAlignment="1">
      <alignment horizontal="left" wrapText="1"/>
      <protection/>
    </xf>
    <xf numFmtId="0" fontId="29" fillId="0" borderId="0" xfId="45" applyFont="1" applyBorder="1" applyAlignment="1">
      <alignment horizontal="center"/>
      <protection/>
    </xf>
    <xf numFmtId="172" fontId="29" fillId="0" borderId="0" xfId="48" applyNumberFormat="1" applyFont="1" applyBorder="1" applyAlignment="1">
      <alignment horizontal="center"/>
      <protection/>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center" vertical="top" wrapText="1"/>
    </xf>
    <xf numFmtId="172" fontId="75" fillId="0" borderId="0" xfId="0" applyNumberFormat="1" applyFont="1" applyAlignment="1">
      <alignment horizontal="center"/>
    </xf>
    <xf numFmtId="0" fontId="1" fillId="0" borderId="0" xfId="0" applyFont="1" applyAlignment="1">
      <alignment horizontal="justify"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172" fontId="1" fillId="0" borderId="0" xfId="53" applyNumberFormat="1" applyFont="1" applyBorder="1" applyAlignment="1">
      <alignment horizontal="center"/>
      <protection/>
    </xf>
    <xf numFmtId="172" fontId="0" fillId="0" borderId="0" xfId="0" applyNumberFormat="1" applyFont="1" applyAlignment="1">
      <alignment horizontal="center"/>
    </xf>
    <xf numFmtId="0" fontId="76" fillId="0" borderId="0" xfId="0" applyFont="1" applyAlignment="1">
      <alignment horizontal="left" wrapText="1"/>
    </xf>
    <xf numFmtId="0" fontId="76" fillId="0" borderId="0" xfId="0" applyFont="1" applyAlignment="1">
      <alignment wrapText="1"/>
    </xf>
    <xf numFmtId="0" fontId="76" fillId="0" borderId="0" xfId="0" applyFont="1" applyAlignment="1">
      <alignment horizontal="center" wrapText="1"/>
    </xf>
    <xf numFmtId="0" fontId="1" fillId="0" borderId="0" xfId="0" applyFont="1" applyAlignment="1">
      <alignment horizontal="left"/>
    </xf>
    <xf numFmtId="0" fontId="0" fillId="0" borderId="0" xfId="0" applyFont="1" applyAlignment="1">
      <alignment/>
    </xf>
    <xf numFmtId="1" fontId="67" fillId="0" borderId="19" xfId="53" applyNumberFormat="1" applyFont="1" applyFill="1" applyBorder="1" applyAlignment="1">
      <alignment horizontal="left" vertical="top"/>
      <protection/>
    </xf>
    <xf numFmtId="2" fontId="34" fillId="0" borderId="19" xfId="41" applyNumberFormat="1" applyFont="1" applyFill="1" applyBorder="1" applyAlignment="1">
      <alignment horizontal="left" wrapText="1"/>
      <protection/>
    </xf>
    <xf numFmtId="0" fontId="34" fillId="0" borderId="19" xfId="45" applyFont="1" applyFill="1" applyBorder="1" applyAlignment="1">
      <alignment horizontal="center"/>
      <protection/>
    </xf>
    <xf numFmtId="4" fontId="34" fillId="0" borderId="19" xfId="0" applyNumberFormat="1" applyFont="1" applyFill="1" applyBorder="1" applyAlignment="1">
      <alignment horizontal="center" vertical="center"/>
    </xf>
    <xf numFmtId="4" fontId="47" fillId="0" borderId="19" xfId="0" applyNumberFormat="1" applyFont="1" applyFill="1" applyBorder="1" applyAlignment="1">
      <alignment horizontal="center"/>
    </xf>
    <xf numFmtId="0" fontId="0" fillId="0" borderId="0" xfId="0" applyFont="1" applyAlignment="1">
      <alignment horizontal="left"/>
    </xf>
    <xf numFmtId="0" fontId="67" fillId="0" borderId="0" xfId="0" applyFont="1" applyAlignment="1">
      <alignment vertical="top" wrapText="1"/>
    </xf>
    <xf numFmtId="0" fontId="67" fillId="0" borderId="0" xfId="0" applyFont="1" applyAlignment="1">
      <alignment horizontal="center" vertical="top" wrapText="1"/>
    </xf>
    <xf numFmtId="0" fontId="77" fillId="0" borderId="0" xfId="0" applyFont="1" applyAlignment="1">
      <alignment vertical="top" wrapText="1"/>
    </xf>
    <xf numFmtId="0" fontId="1" fillId="0" borderId="0" xfId="0" applyFont="1" applyBorder="1" applyAlignment="1">
      <alignment vertical="top" wrapText="1"/>
    </xf>
    <xf numFmtId="0" fontId="67" fillId="0" borderId="19" xfId="0" applyFont="1" applyBorder="1" applyAlignment="1">
      <alignment horizontal="left" vertical="top" wrapText="1"/>
    </xf>
    <xf numFmtId="0" fontId="67" fillId="0" borderId="19" xfId="0" applyFont="1" applyBorder="1" applyAlignment="1">
      <alignment vertical="top" wrapText="1"/>
    </xf>
    <xf numFmtId="0" fontId="67" fillId="0" borderId="19" xfId="0" applyFont="1" applyBorder="1" applyAlignment="1">
      <alignment horizontal="center" vertical="top" wrapText="1"/>
    </xf>
    <xf numFmtId="172" fontId="78" fillId="0" borderId="19" xfId="0" applyNumberFormat="1" applyFont="1" applyBorder="1" applyAlignment="1">
      <alignment horizontal="center"/>
    </xf>
    <xf numFmtId="0" fontId="79" fillId="0" borderId="19" xfId="0" applyFont="1" applyBorder="1" applyAlignment="1">
      <alignment horizontal="left"/>
    </xf>
    <xf numFmtId="0" fontId="79" fillId="0" borderId="19" xfId="0" applyFont="1" applyBorder="1" applyAlignment="1">
      <alignment/>
    </xf>
    <xf numFmtId="0" fontId="79" fillId="0" borderId="19" xfId="0" applyFont="1" applyBorder="1" applyAlignment="1">
      <alignment horizontal="center"/>
    </xf>
    <xf numFmtId="172" fontId="79" fillId="0" borderId="19" xfId="0" applyNumberFormat="1" applyFont="1" applyBorder="1" applyAlignment="1">
      <alignment horizontal="center"/>
    </xf>
    <xf numFmtId="0" fontId="25" fillId="18" borderId="0" xfId="0" applyFont="1" applyFill="1" applyAlignment="1">
      <alignment horizontal="left" vertical="top" wrapText="1"/>
    </xf>
    <xf numFmtId="3" fontId="25" fillId="18" borderId="0" xfId="0" applyNumberFormat="1" applyFont="1" applyFill="1" applyBorder="1" applyAlignment="1">
      <alignment horizontal="right" vertical="top"/>
    </xf>
    <xf numFmtId="0" fontId="25" fillId="18" borderId="0" xfId="0" applyFont="1" applyFill="1" applyBorder="1" applyAlignment="1">
      <alignment horizontal="left" vertical="top" wrapText="1"/>
    </xf>
    <xf numFmtId="0" fontId="25" fillId="18" borderId="0" xfId="0" applyFont="1" applyFill="1" applyBorder="1" applyAlignment="1">
      <alignment horizontal="center" vertical="top" wrapText="1"/>
    </xf>
    <xf numFmtId="190" fontId="25" fillId="18" borderId="0" xfId="0" applyNumberFormat="1" applyFont="1" applyFill="1" applyBorder="1" applyAlignment="1">
      <alignment horizontal="right" vertical="top"/>
    </xf>
    <xf numFmtId="190" fontId="23" fillId="18" borderId="0" xfId="0" applyNumberFormat="1" applyFont="1" applyFill="1" applyBorder="1" applyAlignment="1">
      <alignment horizontal="right" vertical="top"/>
    </xf>
    <xf numFmtId="0" fontId="25" fillId="18" borderId="22" xfId="0" applyFont="1" applyFill="1" applyBorder="1" applyAlignment="1">
      <alignment horizontal="left" vertical="top" wrapText="1"/>
    </xf>
    <xf numFmtId="0" fontId="23" fillId="18" borderId="23" xfId="0" applyFont="1" applyFill="1" applyBorder="1" applyAlignment="1">
      <alignment/>
    </xf>
    <xf numFmtId="190" fontId="25" fillId="18" borderId="23" xfId="0" applyNumberFormat="1" applyFont="1" applyFill="1" applyBorder="1" applyAlignment="1">
      <alignment horizontal="right" vertical="top"/>
    </xf>
    <xf numFmtId="190" fontId="25" fillId="18" borderId="24" xfId="0" applyNumberFormat="1" applyFont="1" applyFill="1" applyBorder="1" applyAlignment="1">
      <alignment horizontal="right" vertical="top"/>
    </xf>
    <xf numFmtId="0" fontId="25" fillId="18" borderId="25" xfId="0" applyFont="1" applyFill="1" applyBorder="1" applyAlignment="1">
      <alignment horizontal="left" vertical="top" wrapText="1"/>
    </xf>
    <xf numFmtId="190" fontId="25" fillId="18" borderId="10" xfId="0" applyNumberFormat="1" applyFont="1" applyFill="1" applyBorder="1" applyAlignment="1">
      <alignment horizontal="right" vertical="top"/>
    </xf>
    <xf numFmtId="190" fontId="25" fillId="18" borderId="26" xfId="0" applyNumberFormat="1" applyFont="1" applyFill="1" applyBorder="1" applyAlignment="1">
      <alignment horizontal="right" vertical="top"/>
    </xf>
    <xf numFmtId="3" fontId="23" fillId="18" borderId="0" xfId="0" applyNumberFormat="1" applyFont="1" applyFill="1" applyBorder="1" applyAlignment="1">
      <alignment horizontal="right" vertical="top"/>
    </xf>
    <xf numFmtId="3" fontId="23" fillId="0" borderId="0" xfId="0" applyNumberFormat="1" applyFont="1" applyFill="1" applyAlignment="1">
      <alignment horizontal="right" vertical="top"/>
    </xf>
    <xf numFmtId="0" fontId="25" fillId="0" borderId="0" xfId="0" applyFont="1" applyFill="1" applyAlignment="1">
      <alignment horizontal="left" vertical="top" wrapText="1"/>
    </xf>
    <xf numFmtId="0" fontId="23" fillId="0" borderId="0" xfId="0" applyFont="1" applyFill="1" applyAlignment="1">
      <alignment horizontal="left" vertical="top"/>
    </xf>
    <xf numFmtId="4" fontId="23" fillId="0" borderId="0" xfId="0" applyNumberFormat="1" applyFont="1" applyFill="1" applyAlignment="1" applyProtection="1">
      <alignment horizontal="right" vertical="top"/>
      <protection locked="0"/>
    </xf>
    <xf numFmtId="191" fontId="23" fillId="0" borderId="0" xfId="0" applyNumberFormat="1" applyFont="1" applyFill="1" applyAlignment="1">
      <alignment horizontal="right" vertical="top"/>
    </xf>
    <xf numFmtId="4" fontId="23" fillId="0" borderId="0" xfId="0" applyNumberFormat="1" applyFont="1" applyAlignment="1" applyProtection="1">
      <alignment horizontal="right" wrapText="1"/>
      <protection/>
    </xf>
    <xf numFmtId="0" fontId="23" fillId="0" borderId="0" xfId="0" applyFont="1" applyAlignment="1">
      <alignment horizontal="left"/>
    </xf>
    <xf numFmtId="4" fontId="23" fillId="0" borderId="0" xfId="0" applyNumberFormat="1" applyFont="1" applyAlignment="1" applyProtection="1">
      <alignment/>
      <protection locked="0"/>
    </xf>
    <xf numFmtId="186" fontId="23" fillId="0" borderId="0" xfId="0" applyNumberFormat="1" applyFont="1" applyAlignment="1">
      <alignment vertical="top" wrapText="1"/>
    </xf>
    <xf numFmtId="0" fontId="23" fillId="0" borderId="0" xfId="0" applyFont="1" applyFill="1" applyAlignment="1">
      <alignment horizontal="right"/>
    </xf>
    <xf numFmtId="0" fontId="23" fillId="0" borderId="0" xfId="0" applyFont="1" applyFill="1" applyAlignment="1">
      <alignment horizontal="left"/>
    </xf>
    <xf numFmtId="4" fontId="23" fillId="0" borderId="0" xfId="0" applyNumberFormat="1" applyFont="1" applyFill="1" applyAlignment="1" applyProtection="1">
      <alignment horizontal="right"/>
      <protection locked="0"/>
    </xf>
    <xf numFmtId="191" fontId="23" fillId="0" borderId="0" xfId="0" applyNumberFormat="1" applyFont="1" applyFill="1" applyAlignment="1">
      <alignment horizontal="right"/>
    </xf>
    <xf numFmtId="0" fontId="23" fillId="0" borderId="0" xfId="0" applyFont="1" applyAlignment="1">
      <alignment horizontal="justify" wrapText="1"/>
    </xf>
    <xf numFmtId="2" fontId="23" fillId="0" borderId="0" xfId="0" applyNumberFormat="1" applyFont="1" applyAlignment="1">
      <alignment horizontal="right" wrapText="1"/>
    </xf>
    <xf numFmtId="2" fontId="23" fillId="0" borderId="0" xfId="0" applyNumberFormat="1" applyFont="1" applyAlignment="1">
      <alignment horizontal="right"/>
    </xf>
    <xf numFmtId="4" fontId="23" fillId="0" borderId="0" xfId="0" applyNumberFormat="1" applyFont="1" applyAlignment="1" applyProtection="1">
      <alignment horizontal="right"/>
      <protection locked="0"/>
    </xf>
    <xf numFmtId="175" fontId="23" fillId="0" borderId="0" xfId="0" applyNumberFormat="1" applyFont="1" applyAlignment="1" applyProtection="1">
      <alignment horizontal="right" wrapText="1"/>
      <protection/>
    </xf>
    <xf numFmtId="4" fontId="23" fillId="0" borderId="0" xfId="0" applyNumberFormat="1" applyFont="1" applyFill="1" applyAlignment="1">
      <alignment horizontal="right" vertical="top"/>
    </xf>
    <xf numFmtId="3" fontId="25" fillId="0" borderId="0" xfId="0" applyNumberFormat="1" applyFont="1" applyFill="1" applyAlignment="1">
      <alignment horizontal="right" vertical="top"/>
    </xf>
    <xf numFmtId="0" fontId="23" fillId="0" borderId="0" xfId="0" applyFont="1" applyAlignment="1" applyProtection="1">
      <alignment horizontal="left" vertical="top" wrapText="1"/>
      <protection/>
    </xf>
    <xf numFmtId="0" fontId="23" fillId="0" borderId="0" xfId="0" applyFont="1" applyAlignment="1" applyProtection="1">
      <alignment horizontal="right" wrapText="1"/>
      <protection/>
    </xf>
    <xf numFmtId="0" fontId="23" fillId="0" borderId="0" xfId="0" applyFont="1" applyAlignment="1" applyProtection="1">
      <alignment horizontal="left" wrapText="1"/>
      <protection/>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xf>
    <xf numFmtId="4" fontId="23" fillId="0" borderId="0" xfId="0" applyNumberFormat="1" applyFont="1" applyFill="1" applyBorder="1" applyAlignment="1" applyProtection="1">
      <alignment horizontal="right" vertical="top"/>
      <protection locked="0"/>
    </xf>
    <xf numFmtId="4" fontId="23" fillId="0" borderId="0" xfId="0" applyNumberFormat="1" applyFont="1" applyFill="1" applyBorder="1" applyAlignment="1">
      <alignment horizontal="right" vertical="top"/>
    </xf>
    <xf numFmtId="4" fontId="23" fillId="0" borderId="0" xfId="0" applyNumberFormat="1" applyFont="1" applyFill="1" applyAlignment="1">
      <alignment horizontal="right"/>
    </xf>
    <xf numFmtId="3" fontId="23" fillId="0" borderId="0" xfId="0" applyNumberFormat="1" applyFont="1" applyFill="1" applyBorder="1" applyAlignment="1">
      <alignment horizontal="right" vertical="top"/>
    </xf>
    <xf numFmtId="4" fontId="30" fillId="0" borderId="0" xfId="0" applyNumberFormat="1" applyFont="1" applyFill="1" applyAlignment="1">
      <alignment/>
    </xf>
    <xf numFmtId="4" fontId="29" fillId="0" borderId="0" xfId="0" applyNumberFormat="1" applyFont="1" applyFill="1" applyAlignment="1">
      <alignment/>
    </xf>
    <xf numFmtId="176" fontId="2" fillId="24" borderId="0" xfId="0" applyNumberFormat="1" applyFont="1" applyFill="1" applyBorder="1" applyAlignment="1">
      <alignment vertical="center"/>
    </xf>
    <xf numFmtId="179" fontId="23" fillId="0" borderId="0" xfId="51" applyNumberFormat="1" applyFont="1" applyFill="1" applyBorder="1" applyAlignment="1">
      <alignment horizontal="center"/>
      <protection/>
    </xf>
    <xf numFmtId="2" fontId="2" fillId="0" borderId="0" xfId="0" applyNumberFormat="1" applyFont="1" applyFill="1" applyAlignment="1">
      <alignment/>
    </xf>
    <xf numFmtId="4" fontId="23" fillId="24" borderId="0" xfId="0" applyNumberFormat="1" applyFont="1" applyFill="1" applyAlignment="1" applyProtection="1">
      <alignment horizontal="right"/>
      <protection locked="0"/>
    </xf>
    <xf numFmtId="4" fontId="23" fillId="24" borderId="0" xfId="0" applyNumberFormat="1" applyFont="1" applyFill="1" applyAlignment="1" applyProtection="1">
      <alignment horizontal="right" vertical="top"/>
      <protection locked="0"/>
    </xf>
    <xf numFmtId="0" fontId="34" fillId="0" borderId="0" xfId="0" applyFont="1" applyAlignment="1">
      <alignment/>
    </xf>
    <xf numFmtId="4" fontId="27" fillId="0" borderId="0" xfId="0" applyNumberFormat="1" applyFont="1" applyAlignment="1">
      <alignment/>
    </xf>
    <xf numFmtId="0" fontId="24" fillId="0" borderId="0" xfId="0" applyFont="1" applyAlignment="1">
      <alignment/>
    </xf>
    <xf numFmtId="4" fontId="24" fillId="0" borderId="0" xfId="0" applyNumberFormat="1" applyFont="1" applyAlignment="1">
      <alignment/>
    </xf>
    <xf numFmtId="181" fontId="2" fillId="0" borderId="0" xfId="0" applyNumberFormat="1" applyFont="1" applyFill="1" applyAlignment="1">
      <alignment/>
    </xf>
    <xf numFmtId="4" fontId="30" fillId="24" borderId="0" xfId="0" applyNumberFormat="1" applyFont="1" applyFill="1" applyAlignment="1" applyProtection="1">
      <alignment/>
      <protection locked="0"/>
    </xf>
    <xf numFmtId="4" fontId="29" fillId="24" borderId="0" xfId="0" applyNumberFormat="1" applyFont="1" applyFill="1" applyAlignment="1" applyProtection="1">
      <alignment/>
      <protection locked="0"/>
    </xf>
    <xf numFmtId="172" fontId="30" fillId="24" borderId="0" xfId="0" applyNumberFormat="1" applyFont="1" applyFill="1" applyAlignment="1" applyProtection="1">
      <alignment/>
      <protection locked="0"/>
    </xf>
    <xf numFmtId="172" fontId="29" fillId="24" borderId="0" xfId="0" applyNumberFormat="1" applyFont="1" applyFill="1" applyAlignment="1" applyProtection="1">
      <alignment/>
      <protection locked="0"/>
    </xf>
    <xf numFmtId="4" fontId="32" fillId="24" borderId="0" xfId="0" applyNumberFormat="1" applyFont="1" applyFill="1" applyAlignment="1" applyProtection="1">
      <alignment/>
      <protection locked="0"/>
    </xf>
    <xf numFmtId="0" fontId="0" fillId="24" borderId="0" xfId="0" applyFill="1" applyAlignment="1" applyProtection="1">
      <alignment/>
      <protection locked="0"/>
    </xf>
    <xf numFmtId="0" fontId="30" fillId="24" borderId="0" xfId="0" applyFont="1" applyFill="1" applyAlignment="1" applyProtection="1">
      <alignment/>
      <protection locked="0"/>
    </xf>
    <xf numFmtId="0" fontId="30" fillId="0" borderId="0" xfId="0" applyFont="1" applyAlignment="1">
      <alignment horizontal="left" vertical="top" wrapText="1"/>
    </xf>
    <xf numFmtId="4" fontId="33" fillId="24" borderId="0" xfId="0" applyNumberFormat="1" applyFont="1" applyFill="1" applyAlignment="1" applyProtection="1">
      <alignment/>
      <protection locked="0"/>
    </xf>
    <xf numFmtId="4" fontId="30" fillId="24" borderId="0" xfId="0" applyNumberFormat="1" applyFont="1" applyFill="1" applyAlignment="1" applyProtection="1">
      <alignment horizontal="left" wrapText="1"/>
      <protection locked="0"/>
    </xf>
    <xf numFmtId="4" fontId="25" fillId="24" borderId="0" xfId="0" applyNumberFormat="1" applyFont="1" applyFill="1" applyAlignment="1" applyProtection="1">
      <alignment/>
      <protection locked="0"/>
    </xf>
    <xf numFmtId="176" fontId="2" fillId="24" borderId="0" xfId="0" applyNumberFormat="1" applyFont="1" applyFill="1" applyBorder="1" applyAlignment="1" applyProtection="1">
      <alignment vertical="center"/>
      <protection locked="0"/>
    </xf>
    <xf numFmtId="176" fontId="22" fillId="24" borderId="0" xfId="0" applyNumberFormat="1" applyFont="1" applyFill="1" applyBorder="1" applyAlignment="1" applyProtection="1">
      <alignment vertical="center"/>
      <protection locked="0"/>
    </xf>
    <xf numFmtId="176" fontId="2" fillId="24" borderId="0" xfId="46" applyNumberFormat="1" applyFont="1" applyFill="1" applyBorder="1" applyAlignment="1" applyProtection="1">
      <alignment vertical="center"/>
      <protection locked="0"/>
    </xf>
    <xf numFmtId="0" fontId="2" fillId="24" borderId="0" xfId="0" applyFont="1" applyFill="1" applyBorder="1" applyAlignment="1" applyProtection="1">
      <alignment vertical="center"/>
      <protection locked="0"/>
    </xf>
    <xf numFmtId="176" fontId="2" fillId="24" borderId="0" xfId="0" applyNumberFormat="1" applyFont="1" applyFill="1" applyBorder="1" applyAlignment="1" applyProtection="1">
      <alignment horizontal="center" vertical="center" wrapText="1"/>
      <protection locked="0"/>
    </xf>
    <xf numFmtId="176" fontId="2" fillId="24" borderId="0" xfId="0" applyNumberFormat="1" applyFont="1" applyFill="1" applyBorder="1" applyAlignment="1" applyProtection="1">
      <alignment vertical="center" wrapText="1"/>
      <protection locked="0"/>
    </xf>
    <xf numFmtId="4" fontId="2" fillId="0" borderId="0" xfId="0" applyNumberFormat="1" applyFont="1" applyFill="1" applyAlignment="1">
      <alignment horizontal="center" wrapText="1"/>
    </xf>
    <xf numFmtId="4" fontId="2" fillId="0" borderId="0" xfId="42" applyNumberFormat="1" applyFont="1" applyFill="1" applyBorder="1" applyAlignment="1">
      <alignment horizontal="center" wrapText="1"/>
      <protection/>
    </xf>
    <xf numFmtId="4" fontId="2" fillId="24" borderId="0" xfId="0" applyNumberFormat="1" applyFont="1" applyFill="1" applyAlignment="1" applyProtection="1">
      <alignment horizontal="center" wrapText="1"/>
      <protection locked="0"/>
    </xf>
    <xf numFmtId="178" fontId="23" fillId="24" borderId="0" xfId="0" applyNumberFormat="1" applyFont="1" applyFill="1" applyBorder="1" applyAlignment="1" applyProtection="1">
      <alignment horizontal="center" vertical="center"/>
      <protection locked="0"/>
    </xf>
    <xf numFmtId="4" fontId="23" fillId="24" borderId="0" xfId="0" applyNumberFormat="1" applyFont="1" applyFill="1" applyBorder="1" applyAlignment="1" applyProtection="1">
      <alignment horizontal="center" vertical="center"/>
      <protection locked="0"/>
    </xf>
    <xf numFmtId="4" fontId="15" fillId="24" borderId="0" xfId="0" applyNumberFormat="1" applyFont="1" applyFill="1" applyBorder="1" applyAlignment="1" applyProtection="1">
      <alignment horizontal="center" vertical="center"/>
      <protection locked="0"/>
    </xf>
    <xf numFmtId="178" fontId="23" fillId="24" borderId="0" xfId="51" applyNumberFormat="1" applyFont="1" applyFill="1" applyBorder="1" applyAlignment="1" applyProtection="1">
      <alignment horizontal="center" vertical="center"/>
      <protection locked="0"/>
    </xf>
    <xf numFmtId="178" fontId="25" fillId="24" borderId="0" xfId="0" applyNumberFormat="1" applyFont="1" applyFill="1" applyBorder="1" applyAlignment="1" applyProtection="1">
      <alignment horizontal="center" vertical="center" wrapText="1"/>
      <protection locked="0"/>
    </xf>
    <xf numFmtId="178" fontId="23" fillId="24" borderId="0" xfId="0" applyNumberFormat="1" applyFont="1" applyFill="1" applyAlignment="1" applyProtection="1">
      <alignment horizontal="center"/>
      <protection locked="0"/>
    </xf>
    <xf numFmtId="179" fontId="23" fillId="24" borderId="0" xfId="0" applyNumberFormat="1" applyFont="1" applyFill="1" applyBorder="1" applyAlignment="1" applyProtection="1">
      <alignment horizontal="center" vertical="center"/>
      <protection locked="0"/>
    </xf>
    <xf numFmtId="179" fontId="25" fillId="24" borderId="0" xfId="0" applyNumberFormat="1" applyFont="1" applyFill="1" applyBorder="1" applyAlignment="1" applyProtection="1">
      <alignment horizontal="center" vertical="center"/>
      <protection locked="0"/>
    </xf>
    <xf numFmtId="179" fontId="44" fillId="24" borderId="0" xfId="0" applyNumberFormat="1" applyFont="1" applyFill="1" applyBorder="1" applyAlignment="1" applyProtection="1">
      <alignment horizontal="center" vertical="center"/>
      <protection locked="0"/>
    </xf>
    <xf numFmtId="179" fontId="49" fillId="24" borderId="0" xfId="0" applyNumberFormat="1" applyFont="1" applyFill="1" applyBorder="1" applyAlignment="1" applyProtection="1">
      <alignment horizontal="center" vertical="center"/>
      <protection locked="0"/>
    </xf>
    <xf numFmtId="179" fontId="48" fillId="24" borderId="0" xfId="0" applyNumberFormat="1" applyFont="1" applyFill="1" applyBorder="1" applyAlignment="1" applyProtection="1">
      <alignment horizontal="center" vertical="center"/>
      <protection locked="0"/>
    </xf>
    <xf numFmtId="179" fontId="51" fillId="24" borderId="0" xfId="0" applyNumberFormat="1" applyFont="1" applyFill="1" applyBorder="1" applyAlignment="1" applyProtection="1">
      <alignment horizontal="center" vertical="center"/>
      <protection locked="0"/>
    </xf>
    <xf numFmtId="4" fontId="51" fillId="24" borderId="0" xfId="0" applyNumberFormat="1" applyFont="1" applyFill="1" applyBorder="1" applyAlignment="1" applyProtection="1">
      <alignment horizontal="center" vertical="center"/>
      <protection locked="0"/>
    </xf>
    <xf numFmtId="4" fontId="56" fillId="24" borderId="0" xfId="0" applyNumberFormat="1" applyFont="1" applyFill="1" applyBorder="1" applyAlignment="1" applyProtection="1">
      <alignment horizontal="center" vertical="center"/>
      <protection locked="0"/>
    </xf>
    <xf numFmtId="179" fontId="23" fillId="24" borderId="0" xfId="0" applyNumberFormat="1" applyFont="1" applyFill="1" applyBorder="1" applyAlignment="1" applyProtection="1">
      <alignment/>
      <protection locked="0"/>
    </xf>
    <xf numFmtId="179" fontId="2" fillId="24" borderId="0" xfId="0" applyNumberFormat="1" applyFont="1" applyFill="1" applyBorder="1" applyAlignment="1" applyProtection="1">
      <alignment horizontal="center" vertical="center"/>
      <protection locked="0"/>
    </xf>
    <xf numFmtId="0" fontId="23" fillId="24" borderId="0" xfId="0" applyFont="1" applyFill="1" applyAlignment="1" applyProtection="1">
      <alignment/>
      <protection locked="0"/>
    </xf>
    <xf numFmtId="181" fontId="2" fillId="24" borderId="0" xfId="71" applyNumberFormat="1" applyFont="1" applyFill="1" applyBorder="1" applyAlignment="1" applyProtection="1">
      <alignment/>
      <protection locked="0"/>
    </xf>
    <xf numFmtId="4" fontId="2" fillId="24" borderId="0" xfId="0" applyNumberFormat="1" applyFont="1" applyFill="1" applyAlignment="1" applyProtection="1">
      <alignment/>
      <protection locked="0"/>
    </xf>
    <xf numFmtId="181" fontId="2" fillId="24" borderId="16" xfId="71" applyNumberFormat="1" applyFont="1" applyFill="1" applyBorder="1" applyAlignment="1" applyProtection="1">
      <alignment/>
      <protection locked="0"/>
    </xf>
    <xf numFmtId="4" fontId="2" fillId="24" borderId="0" xfId="0" applyNumberFormat="1" applyFont="1" applyFill="1" applyBorder="1" applyAlignment="1" applyProtection="1">
      <alignment horizontal="center"/>
      <protection locked="0"/>
    </xf>
    <xf numFmtId="0" fontId="2" fillId="24" borderId="0" xfId="0" applyFont="1" applyFill="1" applyAlignment="1" applyProtection="1">
      <alignment/>
      <protection locked="0"/>
    </xf>
    <xf numFmtId="3" fontId="2" fillId="24" borderId="0" xfId="0" applyNumberFormat="1" applyFont="1" applyFill="1" applyAlignment="1" applyProtection="1">
      <alignment/>
      <protection locked="0"/>
    </xf>
    <xf numFmtId="3" fontId="2" fillId="24" borderId="0" xfId="0" applyNumberFormat="1" applyFont="1" applyFill="1" applyAlignment="1" applyProtection="1">
      <alignment horizontal="right"/>
      <protection locked="0"/>
    </xf>
    <xf numFmtId="3" fontId="2" fillId="24" borderId="0" xfId="71" applyNumberFormat="1" applyFont="1" applyFill="1" applyBorder="1" applyAlignment="1" applyProtection="1">
      <alignment horizontal="right" wrapText="1"/>
      <protection locked="0"/>
    </xf>
    <xf numFmtId="2" fontId="2" fillId="24" borderId="0" xfId="0" applyNumberFormat="1" applyFont="1" applyFill="1" applyAlignment="1" applyProtection="1">
      <alignment/>
      <protection locked="0"/>
    </xf>
    <xf numFmtId="181" fontId="22" fillId="24" borderId="0" xfId="71" applyNumberFormat="1" applyFont="1" applyFill="1" applyBorder="1" applyAlignment="1" applyProtection="1">
      <alignment horizontal="center"/>
      <protection locked="0"/>
    </xf>
    <xf numFmtId="4" fontId="2" fillId="24" borderId="0" xfId="0" applyNumberFormat="1" applyFont="1" applyFill="1" applyAlignment="1" applyProtection="1">
      <alignment horizontal="right" wrapText="1"/>
      <protection locked="0"/>
    </xf>
    <xf numFmtId="2" fontId="2" fillId="24" borderId="0" xfId="0" applyNumberFormat="1" applyFont="1" applyFill="1" applyAlignment="1" applyProtection="1">
      <alignment vertical="top"/>
      <protection locked="0"/>
    </xf>
    <xf numFmtId="2" fontId="2" fillId="24" borderId="0" xfId="0" applyNumberFormat="1" applyFont="1" applyFill="1" applyAlignment="1" applyProtection="1">
      <alignment/>
      <protection locked="0"/>
    </xf>
    <xf numFmtId="3" fontId="2" fillId="24" borderId="0" xfId="43" applyNumberFormat="1" applyFont="1" applyFill="1" applyBorder="1" applyAlignment="1" applyProtection="1">
      <alignment horizontal="right" vertical="top"/>
      <protection locked="0"/>
    </xf>
    <xf numFmtId="4" fontId="2" fillId="24" borderId="0" xfId="43" applyNumberFormat="1" applyFont="1" applyFill="1" applyBorder="1" applyAlignment="1" applyProtection="1">
      <alignment horizontal="right"/>
      <protection locked="0"/>
    </xf>
    <xf numFmtId="3" fontId="2" fillId="24" borderId="0" xfId="43" applyNumberFormat="1" applyFont="1" applyFill="1" applyBorder="1" applyProtection="1">
      <alignment/>
      <protection locked="0"/>
    </xf>
    <xf numFmtId="0" fontId="23" fillId="24" borderId="0" xfId="0" applyFont="1" applyFill="1" applyAlignment="1" applyProtection="1">
      <alignment wrapText="1"/>
      <protection locked="0"/>
    </xf>
    <xf numFmtId="4" fontId="41" fillId="24" borderId="0" xfId="0" applyNumberFormat="1" applyFont="1" applyFill="1" applyBorder="1" applyAlignment="1" applyProtection="1">
      <alignment horizontal="right" vertical="top"/>
      <protection locked="0"/>
    </xf>
    <xf numFmtId="0" fontId="23" fillId="24" borderId="0" xfId="0" applyFont="1" applyFill="1" applyBorder="1" applyAlignment="1" applyProtection="1">
      <alignment/>
      <protection locked="0"/>
    </xf>
    <xf numFmtId="0" fontId="23" fillId="24" borderId="11" xfId="0" applyFont="1" applyFill="1" applyBorder="1" applyAlignment="1" applyProtection="1">
      <alignment/>
      <protection locked="0"/>
    </xf>
    <xf numFmtId="172" fontId="1" fillId="24" borderId="0" xfId="53" applyNumberFormat="1" applyFont="1" applyFill="1" applyBorder="1" applyAlignment="1" applyProtection="1">
      <alignment horizontal="center"/>
      <protection locked="0"/>
    </xf>
    <xf numFmtId="172" fontId="1" fillId="24" borderId="0" xfId="45" applyNumberFormat="1" applyFont="1" applyFill="1" applyBorder="1" applyAlignment="1" applyProtection="1">
      <alignment horizontal="center"/>
      <protection locked="0"/>
    </xf>
    <xf numFmtId="172" fontId="71" fillId="24" borderId="0" xfId="48" applyNumberFormat="1" applyFont="1" applyFill="1" applyBorder="1" applyAlignment="1" applyProtection="1">
      <alignment horizontal="center"/>
      <protection locked="0"/>
    </xf>
    <xf numFmtId="172" fontId="75" fillId="24" borderId="0" xfId="0" applyNumberFormat="1" applyFont="1" applyFill="1" applyAlignment="1" applyProtection="1">
      <alignment horizontal="center"/>
      <protection locked="0"/>
    </xf>
    <xf numFmtId="0" fontId="1" fillId="24" borderId="0" xfId="0" applyFont="1" applyFill="1" applyAlignment="1" applyProtection="1">
      <alignment horizontal="center" vertical="top" wrapText="1"/>
      <protection locked="0"/>
    </xf>
    <xf numFmtId="4" fontId="23" fillId="24" borderId="0" xfId="0" applyNumberFormat="1" applyFont="1" applyFill="1" applyAlignment="1" applyProtection="1">
      <alignment horizontal="right" wrapText="1"/>
      <protection locked="0"/>
    </xf>
    <xf numFmtId="2" fontId="23" fillId="24" borderId="0" xfId="0" applyNumberFormat="1" applyFont="1" applyFill="1" applyAlignment="1" applyProtection="1">
      <alignment horizontal="right" wrapText="1"/>
      <protection locked="0"/>
    </xf>
    <xf numFmtId="2" fontId="23" fillId="24" borderId="0" xfId="0" applyNumberFormat="1" applyFont="1" applyFill="1" applyAlignment="1" applyProtection="1">
      <alignment horizontal="right"/>
      <protection locked="0"/>
    </xf>
    <xf numFmtId="4" fontId="2" fillId="25" borderId="0" xfId="0" applyNumberFormat="1" applyFont="1" applyFill="1" applyBorder="1" applyAlignment="1" applyProtection="1">
      <alignment horizontal="center"/>
      <protection/>
    </xf>
    <xf numFmtId="3" fontId="2" fillId="25" borderId="0" xfId="0" applyNumberFormat="1" applyFont="1" applyFill="1" applyBorder="1" applyAlignment="1" applyProtection="1">
      <alignment horizontal="center"/>
      <protection/>
    </xf>
    <xf numFmtId="4" fontId="2" fillId="0" borderId="0" xfId="0" applyNumberFormat="1" applyFont="1" applyFill="1" applyAlignment="1" applyProtection="1">
      <alignment/>
      <protection locked="0"/>
    </xf>
    <xf numFmtId="4" fontId="2" fillId="24" borderId="0" xfId="0" applyNumberFormat="1" applyFont="1" applyFill="1" applyAlignment="1">
      <alignment/>
    </xf>
    <xf numFmtId="0" fontId="2" fillId="24" borderId="0" xfId="0" applyFont="1" applyFill="1" applyAlignment="1">
      <alignment/>
    </xf>
    <xf numFmtId="4" fontId="2" fillId="0" borderId="0" xfId="0" applyNumberFormat="1" applyFont="1" applyFill="1" applyAlignment="1" applyProtection="1">
      <alignment horizontal="right" wrapText="1"/>
      <protection/>
    </xf>
    <xf numFmtId="188" fontId="2" fillId="0" borderId="0" xfId="0" applyNumberFormat="1" applyFont="1" applyAlignment="1">
      <alignment/>
    </xf>
    <xf numFmtId="188" fontId="2" fillId="0" borderId="0" xfId="0" applyNumberFormat="1" applyFont="1" applyAlignment="1">
      <alignment/>
    </xf>
    <xf numFmtId="0" fontId="27" fillId="0" borderId="0" xfId="0" applyFont="1" applyBorder="1" applyAlignment="1">
      <alignment wrapText="1"/>
    </xf>
    <xf numFmtId="0" fontId="24" fillId="0" borderId="0" xfId="0" applyFont="1" applyBorder="1" applyAlignment="1">
      <alignment wrapText="1"/>
    </xf>
    <xf numFmtId="0" fontId="25" fillId="0" borderId="0" xfId="0" applyFont="1" applyBorder="1" applyAlignment="1">
      <alignment wrapText="1"/>
    </xf>
    <xf numFmtId="4" fontId="26" fillId="0" borderId="0" xfId="0" applyNumberFormat="1" applyFont="1" applyBorder="1" applyAlignment="1">
      <alignment wrapText="1"/>
    </xf>
    <xf numFmtId="49" fontId="23" fillId="0" borderId="0" xfId="0" applyNumberFormat="1" applyFont="1" applyBorder="1" applyAlignment="1">
      <alignment horizontal="left" vertical="top" wrapText="1"/>
    </xf>
    <xf numFmtId="0" fontId="23" fillId="0" borderId="0" xfId="0" applyFont="1" applyBorder="1" applyAlignment="1">
      <alignment/>
    </xf>
    <xf numFmtId="0" fontId="23" fillId="0" borderId="0" xfId="0" applyFont="1" applyBorder="1" applyAlignment="1">
      <alignment horizontal="center"/>
    </xf>
    <xf numFmtId="0" fontId="23" fillId="0" borderId="0" xfId="0" applyFont="1" applyBorder="1" applyAlignment="1">
      <alignment horizontal="justify"/>
    </xf>
    <xf numFmtId="0" fontId="23" fillId="0" borderId="0" xfId="0" applyFont="1" applyBorder="1" applyAlignment="1">
      <alignment horizontal="right"/>
    </xf>
    <xf numFmtId="0" fontId="23" fillId="24" borderId="0" xfId="0" applyFont="1" applyFill="1" applyBorder="1" applyAlignment="1" applyProtection="1">
      <alignment/>
      <protection locked="0"/>
    </xf>
    <xf numFmtId="0" fontId="62" fillId="0" borderId="0" xfId="0" applyFont="1" applyBorder="1" applyAlignment="1">
      <alignment/>
    </xf>
    <xf numFmtId="49" fontId="66" fillId="0" borderId="0" xfId="53" applyNumberFormat="1" applyFont="1" applyFill="1" applyBorder="1" applyAlignment="1">
      <alignment horizontal="justify"/>
      <protection/>
    </xf>
    <xf numFmtId="0" fontId="25" fillId="18" borderId="0" xfId="0" applyFont="1" applyFill="1" applyBorder="1" applyAlignment="1">
      <alignment horizontal="left" vertical="top" wrapText="1"/>
    </xf>
    <xf numFmtId="0" fontId="76" fillId="0" borderId="0" xfId="0" applyFont="1" applyAlignment="1">
      <alignment/>
    </xf>
    <xf numFmtId="0" fontId="80" fillId="0" borderId="0" xfId="0" applyFont="1" applyAlignment="1">
      <alignment horizontal="left"/>
    </xf>
    <xf numFmtId="0" fontId="81" fillId="0" borderId="0" xfId="0" applyFont="1" applyAlignment="1">
      <alignment/>
    </xf>
    <xf numFmtId="0" fontId="80" fillId="0" borderId="0" xfId="0" applyFont="1" applyAlignment="1">
      <alignment/>
    </xf>
    <xf numFmtId="0" fontId="82" fillId="0" borderId="0" xfId="0" applyFont="1" applyAlignment="1">
      <alignment/>
    </xf>
    <xf numFmtId="0" fontId="83" fillId="0" borderId="0" xfId="0" applyFont="1" applyAlignment="1">
      <alignment wrapText="1"/>
    </xf>
    <xf numFmtId="0" fontId="82" fillId="0" borderId="0" xfId="0" applyFont="1" applyFill="1" applyBorder="1" applyAlignment="1">
      <alignment/>
    </xf>
    <xf numFmtId="0" fontId="84" fillId="0" borderId="0" xfId="0" applyFont="1" applyAlignment="1">
      <alignment wrapText="1"/>
    </xf>
    <xf numFmtId="0" fontId="84" fillId="0" borderId="27" xfId="0" applyFont="1" applyBorder="1" applyAlignment="1">
      <alignment wrapText="1"/>
    </xf>
    <xf numFmtId="0" fontId="80" fillId="0" borderId="27" xfId="0" applyFont="1" applyBorder="1" applyAlignment="1">
      <alignment horizontal="left"/>
    </xf>
    <xf numFmtId="0" fontId="81" fillId="0" borderId="27" xfId="0" applyFont="1" applyBorder="1" applyAlignment="1">
      <alignment/>
    </xf>
    <xf numFmtId="0" fontId="85" fillId="0" borderId="27" xfId="0" applyFont="1" applyBorder="1" applyAlignment="1">
      <alignment/>
    </xf>
    <xf numFmtId="49" fontId="86" fillId="0" borderId="27" xfId="0" applyNumberFormat="1" applyFont="1" applyBorder="1" applyAlignment="1">
      <alignment horizontal="left" vertical="top"/>
    </xf>
    <xf numFmtId="0" fontId="86" fillId="0" borderId="27" xfId="0" applyFont="1" applyBorder="1" applyAlignment="1">
      <alignment wrapText="1"/>
    </xf>
    <xf numFmtId="0" fontId="80" fillId="0" borderId="27" xfId="0" applyFont="1" applyBorder="1" applyAlignment="1">
      <alignment/>
    </xf>
    <xf numFmtId="176" fontId="76" fillId="0" borderId="27" xfId="0" applyNumberFormat="1" applyFont="1" applyBorder="1" applyAlignment="1">
      <alignment/>
    </xf>
    <xf numFmtId="49" fontId="81" fillId="0" borderId="27" xfId="0" applyNumberFormat="1" applyFont="1" applyBorder="1" applyAlignment="1">
      <alignment horizontal="left" vertical="top"/>
    </xf>
    <xf numFmtId="0" fontId="81" fillId="0" borderId="27" xfId="0" applyFont="1" applyBorder="1" applyAlignment="1">
      <alignment wrapText="1"/>
    </xf>
    <xf numFmtId="49" fontId="80" fillId="0" borderId="27" xfId="0" applyNumberFormat="1" applyFont="1" applyBorder="1" applyAlignment="1">
      <alignment horizontal="left" vertical="top"/>
    </xf>
    <xf numFmtId="0" fontId="87" fillId="0" borderId="27" xfId="0" applyFont="1" applyBorder="1" applyAlignment="1">
      <alignment wrapText="1"/>
    </xf>
    <xf numFmtId="0" fontId="81" fillId="0" borderId="27" xfId="0" applyFont="1" applyBorder="1" applyAlignment="1">
      <alignment horizontal="right" wrapText="1"/>
    </xf>
    <xf numFmtId="172" fontId="85" fillId="0" borderId="27" xfId="0" applyNumberFormat="1" applyFont="1" applyBorder="1" applyAlignment="1">
      <alignment/>
    </xf>
    <xf numFmtId="0" fontId="80" fillId="0" borderId="27" xfId="0" applyFont="1" applyBorder="1" applyAlignment="1">
      <alignment wrapText="1"/>
    </xf>
    <xf numFmtId="49" fontId="80" fillId="0" borderId="27" xfId="0" applyNumberFormat="1" applyFont="1" applyBorder="1" applyAlignment="1">
      <alignment horizontal="left"/>
    </xf>
    <xf numFmtId="49" fontId="86" fillId="0" borderId="27" xfId="0" applyNumberFormat="1" applyFont="1" applyBorder="1" applyAlignment="1">
      <alignment horizontal="left"/>
    </xf>
    <xf numFmtId="0" fontId="88" fillId="0" borderId="27" xfId="0" applyFont="1" applyBorder="1" applyAlignment="1">
      <alignment wrapText="1"/>
    </xf>
    <xf numFmtId="0" fontId="80" fillId="0" borderId="27" xfId="0" applyFont="1" applyBorder="1" applyAlignment="1">
      <alignment wrapText="1"/>
    </xf>
    <xf numFmtId="49" fontId="81" fillId="0" borderId="27" xfId="0" applyNumberFormat="1" applyFont="1" applyBorder="1" applyAlignment="1">
      <alignment horizontal="left"/>
    </xf>
    <xf numFmtId="0" fontId="81" fillId="0" borderId="27" xfId="0" applyFont="1" applyBorder="1" applyAlignment="1">
      <alignment wrapText="1"/>
    </xf>
    <xf numFmtId="176" fontId="85" fillId="0" borderId="27" xfId="0" applyNumberFormat="1" applyFont="1" applyBorder="1" applyAlignment="1">
      <alignment/>
    </xf>
    <xf numFmtId="0" fontId="86" fillId="0" borderId="27" xfId="0" applyFont="1" applyBorder="1" applyAlignment="1">
      <alignment horizontal="left" wrapText="1"/>
    </xf>
    <xf numFmtId="49" fontId="76" fillId="0" borderId="27" xfId="0" applyNumberFormat="1" applyFont="1" applyBorder="1" applyAlignment="1">
      <alignment/>
    </xf>
    <xf numFmtId="0" fontId="81" fillId="0" borderId="27" xfId="0" applyFont="1" applyBorder="1" applyAlignment="1">
      <alignment horizontal="left" wrapText="1"/>
    </xf>
    <xf numFmtId="0" fontId="84" fillId="0" borderId="27" xfId="0" applyFont="1" applyBorder="1" applyAlignment="1">
      <alignment horizontal="right" wrapText="1"/>
    </xf>
    <xf numFmtId="0" fontId="80" fillId="0" borderId="0" xfId="0" applyFont="1" applyAlignment="1">
      <alignment wrapText="1"/>
    </xf>
    <xf numFmtId="176" fontId="76" fillId="0" borderId="0" xfId="0" applyNumberFormat="1" applyFont="1" applyAlignment="1">
      <alignment/>
    </xf>
    <xf numFmtId="0" fontId="80" fillId="0" borderId="0" xfId="0" applyFont="1" applyBorder="1" applyAlignment="1">
      <alignment/>
    </xf>
    <xf numFmtId="0" fontId="84" fillId="0" borderId="0" xfId="0" applyFont="1" applyAlignment="1">
      <alignment/>
    </xf>
    <xf numFmtId="0" fontId="89" fillId="0" borderId="0" xfId="0" applyFont="1" applyAlignment="1">
      <alignment/>
    </xf>
    <xf numFmtId="176" fontId="76" fillId="24" borderId="27" xfId="0" applyNumberFormat="1" applyFont="1" applyFill="1" applyBorder="1" applyAlignment="1" applyProtection="1">
      <alignment/>
      <protection locked="0"/>
    </xf>
  </cellXfs>
  <cellStyles count="6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1 1" xfId="37"/>
    <cellStyle name="Naslov 2" xfId="38"/>
    <cellStyle name="Naslov 3" xfId="39"/>
    <cellStyle name="Naslov 4" xfId="40"/>
    <cellStyle name="Navadno_.s1720" xfId="41"/>
    <cellStyle name="Navadno_Fin-črn" xfId="42"/>
    <cellStyle name="Navadno_List1" xfId="43"/>
    <cellStyle name="Navadno_MERCATOR LJ" xfId="44"/>
    <cellStyle name="Navadno_S1714-PA-ZP" xfId="45"/>
    <cellStyle name="Navadno_zasad_brezcen" xfId="46"/>
    <cellStyle name="Nevtralno" xfId="47"/>
    <cellStyle name="Normal 4" xfId="48"/>
    <cellStyle name="Normal_901_ZASADITEV_PZI - KONCNA" xfId="49"/>
    <cellStyle name="Normal_CENIK_jan01_DSC" xfId="50"/>
    <cellStyle name="Normal_I-BREZOV" xfId="51"/>
    <cellStyle name="Normal_iskra sistemi.15" xfId="52"/>
    <cellStyle name="Normal_Popis" xfId="53"/>
    <cellStyle name="Normal_Sheet1"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Currency" xfId="69"/>
    <cellStyle name="Currency [0]" xfId="70"/>
    <cellStyle name="Comma" xfId="71"/>
    <cellStyle name="Comma [0]" xfId="72"/>
    <cellStyle name="Vnos" xfId="73"/>
    <cellStyle name="Vsota"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1149"/>
  <sheetViews>
    <sheetView view="pageLayout" zoomScaleSheetLayoutView="100" workbookViewId="0" topLeftCell="A1">
      <selection activeCell="N2" sqref="N2"/>
    </sheetView>
  </sheetViews>
  <sheetFormatPr defaultColWidth="9.00390625" defaultRowHeight="12.75"/>
  <cols>
    <col min="1" max="1" width="4.125" style="1" customWidth="1"/>
    <col min="2" max="2" width="34.125" style="2" customWidth="1"/>
    <col min="3" max="3" width="9.125" style="1" customWidth="1"/>
    <col min="4" max="4" width="3.375" style="1" customWidth="1"/>
    <col min="5" max="5" width="9.625" style="3" customWidth="1"/>
    <col min="6" max="6" width="4.875" style="1" customWidth="1"/>
    <col min="7" max="7" width="10.625" style="1" customWidth="1"/>
    <col min="8" max="8" width="0" style="4" hidden="1" customWidth="1"/>
    <col min="9" max="13" width="0" style="1" hidden="1" customWidth="1"/>
    <col min="14" max="14" width="11.125" style="1" customWidth="1"/>
    <col min="15" max="15" width="11.875" style="5" customWidth="1"/>
    <col min="16" max="16" width="0.37109375" style="1" customWidth="1"/>
    <col min="17" max="17" width="0" style="1" hidden="1" customWidth="1"/>
    <col min="18" max="16384" width="9.125" style="1" customWidth="1"/>
  </cols>
  <sheetData>
    <row r="2" spans="2:7" ht="17.25" customHeight="1">
      <c r="B2" s="959" t="s">
        <v>0</v>
      </c>
      <c r="C2" s="959"/>
      <c r="D2" s="959"/>
      <c r="E2" s="959"/>
      <c r="F2" s="959"/>
      <c r="G2" s="959"/>
    </row>
    <row r="3" spans="2:7" ht="15">
      <c r="B3" s="6"/>
      <c r="C3" s="7"/>
      <c r="D3" s="7"/>
      <c r="E3" s="8"/>
      <c r="F3" s="7"/>
      <c r="G3" s="7"/>
    </row>
    <row r="4" spans="2:7" ht="15">
      <c r="B4" s="6"/>
      <c r="C4" s="7"/>
      <c r="D4" s="7"/>
      <c r="E4" s="8"/>
      <c r="F4" s="7"/>
      <c r="G4" s="7"/>
    </row>
    <row r="5" spans="2:7" ht="15">
      <c r="B5" s="6"/>
      <c r="C5" s="7"/>
      <c r="D5" s="7"/>
      <c r="E5" s="8"/>
      <c r="F5" s="7"/>
      <c r="G5" s="7"/>
    </row>
    <row r="6" spans="2:7" ht="15">
      <c r="B6" s="6"/>
      <c r="C6" s="7"/>
      <c r="D6" s="7"/>
      <c r="E6" s="8"/>
      <c r="F6" s="7"/>
      <c r="G6" s="7"/>
    </row>
    <row r="7" spans="2:7" ht="15">
      <c r="B7" s="6" t="s">
        <v>1</v>
      </c>
      <c r="C7" s="7" t="s">
        <v>2</v>
      </c>
      <c r="D7" s="7"/>
      <c r="E7" s="8"/>
      <c r="F7" s="7"/>
      <c r="G7" s="7"/>
    </row>
    <row r="8" spans="2:7" ht="15">
      <c r="B8" s="6"/>
      <c r="C8" s="7"/>
      <c r="D8" s="7"/>
      <c r="E8" s="8"/>
      <c r="F8" s="7"/>
      <c r="G8" s="7"/>
    </row>
    <row r="9" spans="2:7" ht="15">
      <c r="B9" s="6"/>
      <c r="C9" s="7"/>
      <c r="D9" s="7"/>
      <c r="E9" s="8"/>
      <c r="F9" s="7"/>
      <c r="G9" s="7"/>
    </row>
    <row r="10" spans="2:7" ht="15">
      <c r="B10" s="6"/>
      <c r="C10" s="7"/>
      <c r="D10" s="7"/>
      <c r="E10" s="8"/>
      <c r="F10" s="7"/>
      <c r="G10" s="7"/>
    </row>
    <row r="11" spans="2:7" ht="15">
      <c r="B11" s="6"/>
      <c r="C11" s="7"/>
      <c r="D11" s="7"/>
      <c r="E11" s="8"/>
      <c r="F11" s="7"/>
      <c r="G11" s="7"/>
    </row>
    <row r="12" spans="2:7" ht="15">
      <c r="B12" s="6"/>
      <c r="C12" s="7"/>
      <c r="D12" s="7"/>
      <c r="E12" s="8"/>
      <c r="F12" s="7"/>
      <c r="G12" s="7"/>
    </row>
    <row r="13" spans="2:7" ht="15">
      <c r="B13" s="6" t="s">
        <v>3</v>
      </c>
      <c r="C13" s="7" t="s">
        <v>4</v>
      </c>
      <c r="D13" s="7"/>
      <c r="E13" s="8"/>
      <c r="F13" s="7"/>
      <c r="G13" s="7"/>
    </row>
    <row r="14" spans="2:7" ht="15">
      <c r="B14" s="6"/>
      <c r="C14" s="7"/>
      <c r="D14" s="7"/>
      <c r="E14" s="8"/>
      <c r="F14" s="7"/>
      <c r="G14" s="7"/>
    </row>
    <row r="15" spans="2:7" ht="15">
      <c r="B15" s="6"/>
      <c r="C15" s="7"/>
      <c r="D15" s="7"/>
      <c r="E15" s="8"/>
      <c r="F15" s="7"/>
      <c r="G15" s="7"/>
    </row>
    <row r="16" spans="2:7" ht="15">
      <c r="B16" s="6"/>
      <c r="C16" s="7"/>
      <c r="D16" s="7"/>
      <c r="E16" s="8"/>
      <c r="F16" s="7"/>
      <c r="G16" s="7"/>
    </row>
    <row r="17" spans="2:7" ht="15">
      <c r="B17" s="6"/>
      <c r="C17" s="7"/>
      <c r="D17" s="7"/>
      <c r="E17" s="8"/>
      <c r="F17" s="7"/>
      <c r="G17" s="7"/>
    </row>
    <row r="18" spans="2:7" ht="15">
      <c r="B18" s="6"/>
      <c r="C18" s="7"/>
      <c r="D18" s="7"/>
      <c r="E18" s="8"/>
      <c r="F18" s="7"/>
      <c r="G18" s="7"/>
    </row>
    <row r="19" spans="2:7" ht="15">
      <c r="B19" s="6" t="s">
        <v>5</v>
      </c>
      <c r="C19" s="7" t="s">
        <v>6</v>
      </c>
      <c r="D19" s="7"/>
      <c r="E19" s="8"/>
      <c r="F19" s="7"/>
      <c r="G19" s="7"/>
    </row>
    <row r="20" spans="2:7" ht="15">
      <c r="B20" s="6"/>
      <c r="C20" s="7"/>
      <c r="D20" s="7"/>
      <c r="E20" s="8"/>
      <c r="F20" s="7"/>
      <c r="G20" s="7"/>
    </row>
    <row r="21" spans="2:7" ht="15">
      <c r="B21" s="6"/>
      <c r="C21" s="7"/>
      <c r="D21" s="7"/>
      <c r="E21" s="8"/>
      <c r="F21" s="7"/>
      <c r="G21" s="7"/>
    </row>
    <row r="22" spans="2:7" ht="15">
      <c r="B22" s="6"/>
      <c r="C22" s="7"/>
      <c r="D22" s="7"/>
      <c r="E22" s="8"/>
      <c r="F22" s="7"/>
      <c r="G22" s="7"/>
    </row>
    <row r="23" spans="2:7" ht="15">
      <c r="B23" s="6"/>
      <c r="C23" s="7"/>
      <c r="D23" s="7"/>
      <c r="E23" s="8"/>
      <c r="F23" s="7"/>
      <c r="G23" s="7"/>
    </row>
    <row r="24" spans="2:7" ht="15">
      <c r="B24" s="6"/>
      <c r="C24" s="7"/>
      <c r="D24" s="7"/>
      <c r="E24" s="8"/>
      <c r="F24" s="7"/>
      <c r="G24" s="7"/>
    </row>
    <row r="25" spans="2:7" ht="15">
      <c r="B25" s="6" t="s">
        <v>7</v>
      </c>
      <c r="C25" s="7"/>
      <c r="D25" s="7"/>
      <c r="E25" s="8"/>
      <c r="F25" s="7"/>
      <c r="G25" s="8"/>
    </row>
    <row r="26" spans="2:7" ht="15">
      <c r="B26" s="6"/>
      <c r="C26" s="7"/>
      <c r="D26" s="7"/>
      <c r="E26" s="8"/>
      <c r="F26" s="7"/>
      <c r="G26" s="8"/>
    </row>
    <row r="27" spans="2:7" ht="15">
      <c r="B27" s="6"/>
      <c r="C27" s="7"/>
      <c r="D27" s="7"/>
      <c r="E27" s="8"/>
      <c r="F27" s="7"/>
      <c r="G27" s="8"/>
    </row>
    <row r="28" spans="2:7" ht="15">
      <c r="B28" s="6"/>
      <c r="C28" s="7"/>
      <c r="D28" s="7"/>
      <c r="E28" s="8"/>
      <c r="F28" s="7"/>
      <c r="G28" s="8"/>
    </row>
    <row r="29" spans="2:7" ht="15">
      <c r="B29" s="6"/>
      <c r="C29" s="7"/>
      <c r="D29" s="7"/>
      <c r="E29" s="8"/>
      <c r="F29" s="7"/>
      <c r="G29" s="8"/>
    </row>
    <row r="30" spans="2:7" ht="15">
      <c r="B30" s="6" t="s">
        <v>8</v>
      </c>
      <c r="C30" s="8" t="s">
        <v>9</v>
      </c>
      <c r="D30" s="7" t="s">
        <v>10</v>
      </c>
      <c r="E30" s="1"/>
      <c r="F30" s="7"/>
      <c r="G30" s="7"/>
    </row>
    <row r="31" spans="2:7" ht="15">
      <c r="B31" s="6"/>
      <c r="C31" s="8"/>
      <c r="D31" s="7"/>
      <c r="E31" s="1"/>
      <c r="F31" s="7"/>
      <c r="G31" s="7"/>
    </row>
    <row r="32" spans="2:7" ht="15">
      <c r="B32" s="6"/>
      <c r="C32" s="7"/>
      <c r="D32" s="7"/>
      <c r="E32" s="8"/>
      <c r="F32" s="7"/>
      <c r="G32" s="7"/>
    </row>
    <row r="33" spans="2:7" ht="15">
      <c r="B33" s="6"/>
      <c r="C33" s="7"/>
      <c r="D33" s="7"/>
      <c r="E33" s="8"/>
      <c r="F33" s="7"/>
      <c r="G33" s="7"/>
    </row>
    <row r="34" spans="2:14" ht="33" customHeight="1">
      <c r="B34" s="9" t="s">
        <v>11</v>
      </c>
      <c r="C34" s="960" t="s">
        <v>12</v>
      </c>
      <c r="D34" s="960"/>
      <c r="E34" s="960"/>
      <c r="F34" s="960"/>
      <c r="G34" s="960"/>
      <c r="H34" s="10"/>
      <c r="I34" s="10"/>
      <c r="J34" s="10"/>
      <c r="K34" s="10"/>
      <c r="L34" s="10"/>
      <c r="M34" s="10"/>
      <c r="N34" s="10"/>
    </row>
    <row r="35" spans="2:14" ht="15">
      <c r="B35" s="6"/>
      <c r="C35" s="10"/>
      <c r="D35" s="10"/>
      <c r="E35" s="10"/>
      <c r="F35" s="10"/>
      <c r="G35" s="10"/>
      <c r="H35" s="10"/>
      <c r="I35" s="10"/>
      <c r="J35" s="10"/>
      <c r="K35" s="10"/>
      <c r="L35" s="10"/>
      <c r="M35" s="10"/>
      <c r="N35" s="10"/>
    </row>
    <row r="36" spans="2:7" ht="15">
      <c r="B36" s="6"/>
      <c r="C36" s="7"/>
      <c r="D36" s="7"/>
      <c r="E36" s="8"/>
      <c r="F36" s="7"/>
      <c r="G36" s="7"/>
    </row>
    <row r="37" spans="2:7" ht="15">
      <c r="B37" s="6"/>
      <c r="C37" s="7"/>
      <c r="D37" s="7"/>
      <c r="E37" s="8"/>
      <c r="F37" s="7"/>
      <c r="G37" s="7"/>
    </row>
    <row r="38" spans="2:7" ht="15">
      <c r="B38" s="6" t="s">
        <v>10</v>
      </c>
      <c r="C38" s="7" t="s">
        <v>10</v>
      </c>
      <c r="D38" s="7"/>
      <c r="E38" s="8"/>
      <c r="F38" s="7"/>
      <c r="G38" s="7"/>
    </row>
    <row r="39" spans="2:7" ht="24" customHeight="1">
      <c r="B39" s="961" t="s">
        <v>2879</v>
      </c>
      <c r="C39" s="961"/>
      <c r="D39" s="961"/>
      <c r="E39" s="961"/>
      <c r="F39" s="961"/>
      <c r="G39" s="961"/>
    </row>
    <row r="40" spans="2:7" ht="15">
      <c r="B40" s="961"/>
      <c r="C40" s="961"/>
      <c r="D40" s="961"/>
      <c r="E40" s="961"/>
      <c r="F40" s="961"/>
      <c r="G40" s="961"/>
    </row>
    <row r="41" spans="2:7" ht="18.75">
      <c r="B41" s="11"/>
      <c r="C41" s="7"/>
      <c r="D41" s="7"/>
      <c r="E41" s="8"/>
      <c r="F41" s="7"/>
      <c r="G41" s="7"/>
    </row>
    <row r="42" spans="2:7" ht="15">
      <c r="B42" s="6"/>
      <c r="C42" s="7"/>
      <c r="D42" s="7"/>
      <c r="E42" s="8"/>
      <c r="F42" s="7"/>
      <c r="G42" s="7"/>
    </row>
    <row r="43" spans="2:7" ht="15">
      <c r="B43" s="6"/>
      <c r="C43" s="7"/>
      <c r="D43" s="7"/>
      <c r="E43" s="8"/>
      <c r="F43" s="7"/>
      <c r="G43" s="7"/>
    </row>
    <row r="44" spans="2:7" ht="15">
      <c r="B44" s="6"/>
      <c r="C44" s="7"/>
      <c r="D44" s="7"/>
      <c r="E44" s="8"/>
      <c r="F44" s="7"/>
      <c r="G44" s="7"/>
    </row>
    <row r="45" spans="2:7" ht="15">
      <c r="B45" s="6" t="s">
        <v>13</v>
      </c>
      <c r="C45" s="7"/>
      <c r="D45" s="7"/>
      <c r="E45" s="8"/>
      <c r="F45" s="7"/>
      <c r="G45" s="7"/>
    </row>
    <row r="46" spans="2:7" ht="15">
      <c r="B46" s="6"/>
      <c r="C46" s="7"/>
      <c r="D46" s="7"/>
      <c r="E46" s="8"/>
      <c r="F46" s="7"/>
      <c r="G46" s="7"/>
    </row>
    <row r="47" spans="2:15" s="12" customFormat="1" ht="12.75" customHeight="1">
      <c r="B47" s="12" t="s">
        <v>14</v>
      </c>
      <c r="O47" s="13"/>
    </row>
    <row r="48" s="12" customFormat="1" ht="12.75" customHeight="1">
      <c r="O48" s="13"/>
    </row>
    <row r="49" spans="2:15" s="12" customFormat="1" ht="39.75" customHeight="1">
      <c r="B49" s="958" t="s">
        <v>15</v>
      </c>
      <c r="C49" s="958"/>
      <c r="D49" s="958"/>
      <c r="E49" s="958"/>
      <c r="F49" s="958"/>
      <c r="G49" s="958"/>
      <c r="H49" s="958"/>
      <c r="I49" s="958"/>
      <c r="J49" s="958"/>
      <c r="K49" s="958"/>
      <c r="L49" s="958"/>
      <c r="M49" s="958"/>
      <c r="N49" s="958"/>
      <c r="O49" s="13"/>
    </row>
    <row r="50" spans="2:15" s="12" customFormat="1" ht="12.75" customHeight="1">
      <c r="B50" s="958"/>
      <c r="C50" s="958"/>
      <c r="D50" s="958"/>
      <c r="E50" s="958"/>
      <c r="F50" s="958"/>
      <c r="G50" s="958"/>
      <c r="H50" s="958"/>
      <c r="I50" s="958"/>
      <c r="J50" s="958"/>
      <c r="K50" s="958"/>
      <c r="L50" s="958"/>
      <c r="M50" s="958"/>
      <c r="N50" s="958"/>
      <c r="O50" s="13"/>
    </row>
    <row r="51" spans="2:15" s="12" customFormat="1" ht="28.5" customHeight="1">
      <c r="B51" s="958" t="s">
        <v>16</v>
      </c>
      <c r="C51" s="958"/>
      <c r="D51" s="958"/>
      <c r="E51" s="958"/>
      <c r="F51" s="958"/>
      <c r="G51" s="958"/>
      <c r="H51" s="958"/>
      <c r="I51" s="958"/>
      <c r="J51" s="958"/>
      <c r="K51" s="958"/>
      <c r="L51" s="958"/>
      <c r="M51" s="958"/>
      <c r="N51" s="958"/>
      <c r="O51" s="13"/>
    </row>
    <row r="52" spans="2:15" s="12" customFormat="1" ht="12.75" customHeight="1">
      <c r="B52" s="958"/>
      <c r="C52" s="958"/>
      <c r="D52" s="958"/>
      <c r="E52" s="958"/>
      <c r="F52" s="958"/>
      <c r="G52" s="958"/>
      <c r="H52" s="958"/>
      <c r="I52" s="958"/>
      <c r="J52" s="958"/>
      <c r="K52" s="958"/>
      <c r="L52" s="958"/>
      <c r="M52" s="958"/>
      <c r="N52" s="958"/>
      <c r="O52" s="13"/>
    </row>
    <row r="53" spans="2:15" s="12" customFormat="1" ht="12.75" customHeight="1">
      <c r="B53" s="958" t="s">
        <v>17</v>
      </c>
      <c r="C53" s="958"/>
      <c r="D53" s="958"/>
      <c r="E53" s="958"/>
      <c r="F53" s="958"/>
      <c r="G53" s="958"/>
      <c r="H53" s="958"/>
      <c r="I53" s="958"/>
      <c r="J53" s="958"/>
      <c r="K53" s="958"/>
      <c r="L53" s="958"/>
      <c r="M53" s="958"/>
      <c r="N53" s="958"/>
      <c r="O53" s="13"/>
    </row>
    <row r="54" s="12" customFormat="1" ht="12.75" customHeight="1">
      <c r="O54" s="13"/>
    </row>
    <row r="55" spans="2:15" s="12" customFormat="1" ht="12.75" customHeight="1">
      <c r="B55" s="12" t="s">
        <v>18</v>
      </c>
      <c r="O55" s="13"/>
    </row>
    <row r="56" spans="2:15" s="12" customFormat="1" ht="12.75" customHeight="1">
      <c r="B56" s="958"/>
      <c r="C56" s="958"/>
      <c r="D56" s="958"/>
      <c r="E56" s="958"/>
      <c r="F56" s="958"/>
      <c r="G56" s="958"/>
      <c r="H56" s="958"/>
      <c r="I56" s="958"/>
      <c r="J56" s="958"/>
      <c r="K56" s="958"/>
      <c r="L56" s="958"/>
      <c r="M56" s="958"/>
      <c r="N56" s="958"/>
      <c r="O56" s="13"/>
    </row>
    <row r="57" spans="2:15" s="12" customFormat="1" ht="125.25" customHeight="1">
      <c r="B57" s="958" t="s">
        <v>19</v>
      </c>
      <c r="C57" s="958"/>
      <c r="D57" s="958"/>
      <c r="E57" s="958"/>
      <c r="F57" s="958"/>
      <c r="G57" s="958"/>
      <c r="H57" s="958"/>
      <c r="I57" s="958"/>
      <c r="J57" s="958"/>
      <c r="K57" s="958"/>
      <c r="L57" s="958"/>
      <c r="M57" s="958"/>
      <c r="N57" s="958"/>
      <c r="O57" s="13"/>
    </row>
    <row r="58" spans="2:15" s="12" customFormat="1" ht="177" customHeight="1">
      <c r="B58" s="958" t="s">
        <v>20</v>
      </c>
      <c r="C58" s="958"/>
      <c r="D58" s="958"/>
      <c r="E58" s="958"/>
      <c r="F58" s="958"/>
      <c r="G58" s="958"/>
      <c r="H58" s="958"/>
      <c r="I58" s="958"/>
      <c r="J58" s="958"/>
      <c r="K58" s="958"/>
      <c r="L58" s="958"/>
      <c r="M58" s="958"/>
      <c r="N58" s="958"/>
      <c r="O58" s="13"/>
    </row>
    <row r="59" spans="2:15" s="12" customFormat="1" ht="54.75" customHeight="1">
      <c r="B59" s="958" t="s">
        <v>21</v>
      </c>
      <c r="C59" s="958"/>
      <c r="D59" s="958"/>
      <c r="E59" s="958"/>
      <c r="F59" s="958"/>
      <c r="G59" s="958"/>
      <c r="H59" s="958"/>
      <c r="I59" s="958"/>
      <c r="J59" s="958"/>
      <c r="K59" s="958"/>
      <c r="L59" s="958"/>
      <c r="M59" s="958"/>
      <c r="N59" s="958"/>
      <c r="O59" s="13"/>
    </row>
    <row r="60" spans="2:15" s="12" customFormat="1" ht="12.75" customHeight="1">
      <c r="B60" s="958"/>
      <c r="C60" s="958"/>
      <c r="D60" s="958"/>
      <c r="E60" s="958"/>
      <c r="F60" s="958"/>
      <c r="G60" s="958"/>
      <c r="H60" s="958"/>
      <c r="I60" s="958"/>
      <c r="J60" s="958"/>
      <c r="K60" s="958"/>
      <c r="L60" s="958"/>
      <c r="M60" s="958"/>
      <c r="N60" s="958"/>
      <c r="O60" s="13"/>
    </row>
    <row r="61" spans="2:15" s="12" customFormat="1" ht="12.75" customHeight="1">
      <c r="B61" s="958" t="s">
        <v>22</v>
      </c>
      <c r="C61" s="958"/>
      <c r="D61" s="958"/>
      <c r="E61" s="958"/>
      <c r="F61" s="958"/>
      <c r="G61" s="958"/>
      <c r="H61" s="958"/>
      <c r="I61" s="958"/>
      <c r="J61" s="958"/>
      <c r="K61" s="958"/>
      <c r="L61" s="958"/>
      <c r="M61" s="958"/>
      <c r="N61" s="958"/>
      <c r="O61" s="13"/>
    </row>
    <row r="62" spans="2:15" s="12" customFormat="1" ht="48" customHeight="1">
      <c r="B62" s="958" t="s">
        <v>23</v>
      </c>
      <c r="C62" s="958"/>
      <c r="D62" s="958"/>
      <c r="E62" s="958"/>
      <c r="F62" s="958"/>
      <c r="G62" s="958"/>
      <c r="H62" s="958"/>
      <c r="I62" s="958"/>
      <c r="J62" s="958"/>
      <c r="K62" s="958"/>
      <c r="L62" s="958"/>
      <c r="M62" s="958"/>
      <c r="N62" s="958"/>
      <c r="O62" s="13"/>
    </row>
    <row r="63" spans="2:15" s="12" customFormat="1" ht="12.75" customHeight="1">
      <c r="B63" s="958"/>
      <c r="C63" s="958"/>
      <c r="D63" s="958"/>
      <c r="E63" s="958"/>
      <c r="F63" s="958"/>
      <c r="G63" s="958"/>
      <c r="H63" s="958"/>
      <c r="I63" s="958"/>
      <c r="J63" s="958"/>
      <c r="K63" s="958"/>
      <c r="L63" s="958"/>
      <c r="M63" s="958"/>
      <c r="N63" s="958"/>
      <c r="O63" s="13"/>
    </row>
    <row r="64" spans="2:15" s="12" customFormat="1" ht="12.75" customHeight="1">
      <c r="B64" s="958" t="s">
        <v>24</v>
      </c>
      <c r="C64" s="958"/>
      <c r="D64" s="958"/>
      <c r="E64" s="958"/>
      <c r="F64" s="958"/>
      <c r="G64" s="958"/>
      <c r="H64" s="958"/>
      <c r="I64" s="958"/>
      <c r="J64" s="958"/>
      <c r="K64" s="958"/>
      <c r="L64" s="958"/>
      <c r="M64" s="958"/>
      <c r="N64" s="958"/>
      <c r="O64" s="13"/>
    </row>
    <row r="65" spans="2:15" s="12" customFormat="1" ht="42" customHeight="1">
      <c r="B65" s="958" t="s">
        <v>25</v>
      </c>
      <c r="C65" s="958"/>
      <c r="D65" s="958"/>
      <c r="E65" s="958"/>
      <c r="F65" s="958"/>
      <c r="G65" s="958"/>
      <c r="H65" s="958"/>
      <c r="I65" s="958"/>
      <c r="J65" s="958"/>
      <c r="K65" s="958"/>
      <c r="L65" s="958"/>
      <c r="M65" s="958"/>
      <c r="N65" s="958"/>
      <c r="O65" s="13"/>
    </row>
    <row r="66" spans="2:15" s="12" customFormat="1" ht="12.75" customHeight="1">
      <c r="B66" s="958"/>
      <c r="C66" s="958"/>
      <c r="D66" s="958"/>
      <c r="E66" s="958"/>
      <c r="F66" s="958"/>
      <c r="G66" s="958"/>
      <c r="H66" s="958"/>
      <c r="I66" s="958"/>
      <c r="J66" s="958"/>
      <c r="K66" s="958"/>
      <c r="L66" s="958"/>
      <c r="M66" s="958"/>
      <c r="N66" s="958"/>
      <c r="O66" s="13"/>
    </row>
    <row r="67" spans="2:15" s="12" customFormat="1" ht="12.75" customHeight="1">
      <c r="B67" s="958" t="s">
        <v>26</v>
      </c>
      <c r="C67" s="958"/>
      <c r="D67" s="958"/>
      <c r="E67" s="958"/>
      <c r="F67" s="958"/>
      <c r="G67" s="958"/>
      <c r="H67" s="958"/>
      <c r="I67" s="958"/>
      <c r="J67" s="958"/>
      <c r="K67" s="958"/>
      <c r="L67" s="958"/>
      <c r="M67" s="958"/>
      <c r="N67" s="958"/>
      <c r="O67" s="13"/>
    </row>
    <row r="68" spans="2:15" s="12" customFormat="1" ht="61.5" customHeight="1">
      <c r="B68" s="958" t="s">
        <v>27</v>
      </c>
      <c r="C68" s="958"/>
      <c r="D68" s="958"/>
      <c r="E68" s="958"/>
      <c r="F68" s="958"/>
      <c r="G68" s="958"/>
      <c r="H68" s="958"/>
      <c r="I68" s="958"/>
      <c r="J68" s="958"/>
      <c r="K68" s="958"/>
      <c r="L68" s="958"/>
      <c r="M68" s="958"/>
      <c r="N68" s="958"/>
      <c r="O68" s="13"/>
    </row>
    <row r="69" spans="2:15" s="12" customFormat="1" ht="29.25" customHeight="1">
      <c r="B69" s="958" t="s">
        <v>28</v>
      </c>
      <c r="C69" s="958"/>
      <c r="D69" s="958"/>
      <c r="E69" s="958"/>
      <c r="F69" s="958"/>
      <c r="G69" s="958"/>
      <c r="H69" s="958"/>
      <c r="I69" s="958"/>
      <c r="J69" s="958"/>
      <c r="K69" s="958"/>
      <c r="L69" s="958"/>
      <c r="M69" s="958"/>
      <c r="N69" s="958"/>
      <c r="O69" s="13"/>
    </row>
    <row r="70" spans="2:15" s="12" customFormat="1" ht="29.25" customHeight="1">
      <c r="B70" s="958" t="s">
        <v>29</v>
      </c>
      <c r="C70" s="958"/>
      <c r="D70" s="958"/>
      <c r="E70" s="958"/>
      <c r="F70" s="958"/>
      <c r="G70" s="958"/>
      <c r="H70" s="958"/>
      <c r="I70" s="958"/>
      <c r="J70" s="958"/>
      <c r="K70" s="958"/>
      <c r="L70" s="958"/>
      <c r="M70" s="958"/>
      <c r="N70" s="958"/>
      <c r="O70" s="13"/>
    </row>
    <row r="71" spans="2:15" s="12" customFormat="1" ht="12.75" customHeight="1">
      <c r="B71" s="958"/>
      <c r="C71" s="958"/>
      <c r="D71" s="958"/>
      <c r="E71" s="958"/>
      <c r="F71" s="958"/>
      <c r="G71" s="958"/>
      <c r="H71" s="958"/>
      <c r="I71" s="958"/>
      <c r="J71" s="958"/>
      <c r="K71" s="958"/>
      <c r="L71" s="958"/>
      <c r="M71" s="958"/>
      <c r="N71" s="958"/>
      <c r="O71" s="13"/>
    </row>
    <row r="72" spans="2:15" s="12" customFormat="1" ht="12.75" customHeight="1">
      <c r="B72" s="958" t="s">
        <v>30</v>
      </c>
      <c r="C72" s="958"/>
      <c r="D72" s="958"/>
      <c r="E72" s="958"/>
      <c r="F72" s="958"/>
      <c r="G72" s="958"/>
      <c r="H72" s="958"/>
      <c r="I72" s="958"/>
      <c r="J72" s="958"/>
      <c r="K72" s="958"/>
      <c r="L72" s="958"/>
      <c r="M72" s="958"/>
      <c r="N72" s="958"/>
      <c r="O72" s="13"/>
    </row>
    <row r="73" spans="2:15" s="12" customFormat="1" ht="51.75" customHeight="1">
      <c r="B73" s="958" t="s">
        <v>31</v>
      </c>
      <c r="C73" s="958"/>
      <c r="D73" s="958"/>
      <c r="E73" s="958"/>
      <c r="F73" s="958"/>
      <c r="G73" s="958"/>
      <c r="H73" s="958"/>
      <c r="I73" s="958"/>
      <c r="J73" s="958"/>
      <c r="K73" s="958"/>
      <c r="L73" s="958"/>
      <c r="M73" s="958"/>
      <c r="N73" s="958"/>
      <c r="O73" s="13"/>
    </row>
    <row r="74" spans="2:15" s="12" customFormat="1" ht="24.75" customHeight="1">
      <c r="B74" s="958" t="s">
        <v>32</v>
      </c>
      <c r="C74" s="958"/>
      <c r="D74" s="958"/>
      <c r="E74" s="958"/>
      <c r="F74" s="958"/>
      <c r="G74" s="958"/>
      <c r="H74" s="958"/>
      <c r="I74" s="958"/>
      <c r="J74" s="958"/>
      <c r="K74" s="958"/>
      <c r="L74" s="958"/>
      <c r="M74" s="958"/>
      <c r="N74" s="958"/>
      <c r="O74" s="13"/>
    </row>
    <row r="75" spans="2:15" s="12" customFormat="1" ht="12.75" customHeight="1">
      <c r="B75" s="958"/>
      <c r="C75" s="958"/>
      <c r="D75" s="958"/>
      <c r="E75" s="958"/>
      <c r="F75" s="958"/>
      <c r="G75" s="958"/>
      <c r="H75" s="958"/>
      <c r="I75" s="958"/>
      <c r="J75" s="958"/>
      <c r="K75" s="958"/>
      <c r="L75" s="958"/>
      <c r="M75" s="958"/>
      <c r="N75" s="958"/>
      <c r="O75" s="13"/>
    </row>
    <row r="76" spans="2:15" s="12" customFormat="1" ht="12.75" customHeight="1">
      <c r="B76" s="958" t="s">
        <v>33</v>
      </c>
      <c r="C76" s="958"/>
      <c r="D76" s="958"/>
      <c r="E76" s="958"/>
      <c r="F76" s="958"/>
      <c r="G76" s="958"/>
      <c r="H76" s="958"/>
      <c r="I76" s="958"/>
      <c r="J76" s="958"/>
      <c r="K76" s="958"/>
      <c r="L76" s="958"/>
      <c r="M76" s="958"/>
      <c r="N76" s="958"/>
      <c r="O76" s="13"/>
    </row>
    <row r="77" spans="2:15" s="12" customFormat="1" ht="54" customHeight="1">
      <c r="B77" s="958" t="s">
        <v>34</v>
      </c>
      <c r="C77" s="958"/>
      <c r="D77" s="958"/>
      <c r="E77" s="958"/>
      <c r="F77" s="958"/>
      <c r="G77" s="958"/>
      <c r="H77" s="958"/>
      <c r="I77" s="958"/>
      <c r="J77" s="958"/>
      <c r="K77" s="958"/>
      <c r="L77" s="958"/>
      <c r="M77" s="958"/>
      <c r="N77" s="958"/>
      <c r="O77" s="13"/>
    </row>
    <row r="78" spans="2:15" s="12" customFormat="1" ht="12.75" customHeight="1">
      <c r="B78" s="958"/>
      <c r="C78" s="958"/>
      <c r="D78" s="958"/>
      <c r="E78" s="958"/>
      <c r="F78" s="958"/>
      <c r="G78" s="958"/>
      <c r="H78" s="958"/>
      <c r="I78" s="958"/>
      <c r="J78" s="958"/>
      <c r="K78" s="958"/>
      <c r="L78" s="958"/>
      <c r="M78" s="958"/>
      <c r="N78" s="958"/>
      <c r="O78" s="13"/>
    </row>
    <row r="79" spans="2:15" s="12" customFormat="1" ht="12.75" customHeight="1">
      <c r="B79" s="958" t="s">
        <v>35</v>
      </c>
      <c r="C79" s="958"/>
      <c r="D79" s="958"/>
      <c r="E79" s="958"/>
      <c r="F79" s="958"/>
      <c r="G79" s="958"/>
      <c r="H79" s="958"/>
      <c r="I79" s="958"/>
      <c r="J79" s="958"/>
      <c r="K79" s="958"/>
      <c r="L79" s="958"/>
      <c r="M79" s="958"/>
      <c r="N79" s="958"/>
      <c r="O79" s="13"/>
    </row>
    <row r="80" spans="2:15" s="12" customFormat="1" ht="43.5" customHeight="1">
      <c r="B80" s="958" t="s">
        <v>36</v>
      </c>
      <c r="C80" s="958"/>
      <c r="D80" s="958"/>
      <c r="E80" s="958"/>
      <c r="F80" s="958"/>
      <c r="G80" s="958"/>
      <c r="H80" s="958"/>
      <c r="I80" s="958"/>
      <c r="J80" s="958"/>
      <c r="K80" s="958"/>
      <c r="L80" s="958"/>
      <c r="M80" s="958"/>
      <c r="N80" s="958"/>
      <c r="O80" s="13"/>
    </row>
    <row r="81" spans="2:15" s="12" customFormat="1" ht="12.75" customHeight="1">
      <c r="B81" s="958"/>
      <c r="C81" s="958"/>
      <c r="D81" s="958"/>
      <c r="E81" s="958"/>
      <c r="F81" s="958"/>
      <c r="G81" s="958"/>
      <c r="H81" s="958"/>
      <c r="I81" s="958"/>
      <c r="J81" s="958"/>
      <c r="K81" s="958"/>
      <c r="L81" s="958"/>
      <c r="M81" s="958"/>
      <c r="N81" s="958"/>
      <c r="O81" s="13"/>
    </row>
    <row r="82" spans="2:15" s="12" customFormat="1" ht="97.5" customHeight="1">
      <c r="B82" s="958" t="s">
        <v>37</v>
      </c>
      <c r="C82" s="958"/>
      <c r="D82" s="958"/>
      <c r="E82" s="958"/>
      <c r="F82" s="958"/>
      <c r="G82" s="958"/>
      <c r="H82" s="958"/>
      <c r="I82" s="958"/>
      <c r="J82" s="958"/>
      <c r="K82" s="958"/>
      <c r="L82" s="958"/>
      <c r="M82" s="958"/>
      <c r="N82" s="958"/>
      <c r="O82" s="13"/>
    </row>
    <row r="83" spans="2:15" s="12" customFormat="1" ht="21.75" customHeight="1">
      <c r="B83" s="958" t="s">
        <v>38</v>
      </c>
      <c r="C83" s="958"/>
      <c r="D83" s="958"/>
      <c r="E83" s="958"/>
      <c r="F83" s="958"/>
      <c r="G83" s="958"/>
      <c r="H83" s="958"/>
      <c r="I83" s="958"/>
      <c r="J83" s="958"/>
      <c r="K83" s="958"/>
      <c r="L83" s="958"/>
      <c r="M83" s="958"/>
      <c r="N83" s="958"/>
      <c r="O83" s="13"/>
    </row>
    <row r="84" spans="2:15" s="12" customFormat="1" ht="12.75" customHeight="1">
      <c r="B84" s="958"/>
      <c r="C84" s="958"/>
      <c r="D84" s="958"/>
      <c r="E84" s="958"/>
      <c r="F84" s="958"/>
      <c r="G84" s="958"/>
      <c r="H84" s="958"/>
      <c r="I84" s="958"/>
      <c r="J84" s="958"/>
      <c r="K84" s="958"/>
      <c r="L84" s="958"/>
      <c r="M84" s="958"/>
      <c r="N84" s="958"/>
      <c r="O84" s="13"/>
    </row>
    <row r="85" spans="2:15" s="12" customFormat="1" ht="12.75" customHeight="1">
      <c r="B85" s="958"/>
      <c r="C85" s="958"/>
      <c r="D85" s="958"/>
      <c r="E85" s="958"/>
      <c r="F85" s="958"/>
      <c r="G85" s="958"/>
      <c r="H85" s="958"/>
      <c r="I85" s="958"/>
      <c r="J85" s="958"/>
      <c r="K85" s="958"/>
      <c r="L85" s="958"/>
      <c r="M85" s="958"/>
      <c r="N85" s="958"/>
      <c r="O85" s="13"/>
    </row>
    <row r="86" spans="2:15" s="12" customFormat="1" ht="12.75" customHeight="1">
      <c r="B86" s="958"/>
      <c r="C86" s="958"/>
      <c r="D86" s="958"/>
      <c r="E86" s="958"/>
      <c r="F86" s="958"/>
      <c r="G86" s="958"/>
      <c r="H86" s="958"/>
      <c r="I86" s="958"/>
      <c r="J86" s="958"/>
      <c r="K86" s="958"/>
      <c r="L86" s="958"/>
      <c r="M86" s="958"/>
      <c r="N86" s="958"/>
      <c r="O86" s="13"/>
    </row>
    <row r="87" spans="2:15" s="12" customFormat="1" ht="12.75" customHeight="1">
      <c r="B87" s="958"/>
      <c r="C87" s="958"/>
      <c r="D87" s="958"/>
      <c r="E87" s="958"/>
      <c r="F87" s="958"/>
      <c r="G87" s="958"/>
      <c r="H87" s="958"/>
      <c r="I87" s="958"/>
      <c r="J87" s="958"/>
      <c r="K87" s="958"/>
      <c r="L87" s="958"/>
      <c r="M87" s="958"/>
      <c r="N87" s="958"/>
      <c r="O87" s="13"/>
    </row>
    <row r="88" s="12" customFormat="1" ht="12.75" customHeight="1" hidden="1">
      <c r="O88" s="13"/>
    </row>
    <row r="89" s="12" customFormat="1" ht="12.75" customHeight="1">
      <c r="O89" s="13"/>
    </row>
    <row r="90" spans="2:15" s="12" customFormat="1" ht="12.75" customHeight="1">
      <c r="B90" s="14"/>
      <c r="O90" s="13"/>
    </row>
    <row r="91" s="12" customFormat="1" ht="12.75" customHeight="1">
      <c r="O91" s="13"/>
    </row>
    <row r="92" spans="1:7" ht="15">
      <c r="A92" s="7"/>
      <c r="B92" s="6"/>
      <c r="C92" s="7"/>
      <c r="D92" s="7"/>
      <c r="E92" s="8"/>
      <c r="F92" s="7"/>
      <c r="G92" s="8"/>
    </row>
    <row r="93" spans="1:7" ht="10.5" customHeight="1">
      <c r="A93" s="15"/>
      <c r="B93" s="12"/>
      <c r="C93" s="15"/>
      <c r="D93" s="15"/>
      <c r="E93" s="15"/>
      <c r="F93" s="15"/>
      <c r="G93" s="15"/>
    </row>
    <row r="94" spans="1:7" ht="15">
      <c r="A94" s="7"/>
      <c r="B94" s="6"/>
      <c r="C94" s="7"/>
      <c r="D94" s="7"/>
      <c r="E94" s="8"/>
      <c r="F94" s="7"/>
      <c r="G94" s="8"/>
    </row>
    <row r="95" spans="1:7" ht="11.25" customHeight="1">
      <c r="A95" s="7"/>
      <c r="B95" s="6"/>
      <c r="C95" s="7"/>
      <c r="D95" s="7"/>
      <c r="E95" s="8"/>
      <c r="F95" s="7"/>
      <c r="G95" s="7"/>
    </row>
    <row r="96" spans="1:7" ht="15">
      <c r="A96" s="7"/>
      <c r="B96" s="6"/>
      <c r="C96" s="7"/>
      <c r="D96" s="7"/>
      <c r="E96" s="8"/>
      <c r="F96" s="7"/>
      <c r="G96" s="8"/>
    </row>
    <row r="97" spans="1:7" ht="10.5" customHeight="1">
      <c r="A97" s="7"/>
      <c r="B97" s="6"/>
      <c r="C97" s="7"/>
      <c r="D97" s="7"/>
      <c r="E97" s="8"/>
      <c r="F97" s="7"/>
      <c r="G97" s="7"/>
    </row>
    <row r="98" spans="1:7" ht="16.5" customHeight="1">
      <c r="A98" s="7"/>
      <c r="B98" s="6"/>
      <c r="C98" s="7"/>
      <c r="D98" s="7"/>
      <c r="E98" s="8"/>
      <c r="F98" s="7"/>
      <c r="G98" s="8"/>
    </row>
    <row r="99" spans="1:7" ht="10.5" customHeight="1">
      <c r="A99" s="7"/>
      <c r="B99" s="6"/>
      <c r="C99" s="7"/>
      <c r="D99" s="7"/>
      <c r="E99" s="8"/>
      <c r="F99" s="7"/>
      <c r="G99" s="7"/>
    </row>
    <row r="100" spans="1:7" ht="15">
      <c r="A100" s="7"/>
      <c r="B100" s="6"/>
      <c r="C100" s="7"/>
      <c r="D100" s="7"/>
      <c r="E100" s="8"/>
      <c r="F100" s="7"/>
      <c r="G100" s="8"/>
    </row>
    <row r="101" spans="1:7" ht="9.75" customHeight="1">
      <c r="A101" s="7"/>
      <c r="B101" s="6"/>
      <c r="C101" s="7"/>
      <c r="D101" s="7"/>
      <c r="E101" s="8"/>
      <c r="F101" s="7"/>
      <c r="G101" s="7"/>
    </row>
    <row r="102" spans="1:7" ht="15">
      <c r="A102" s="7"/>
      <c r="B102" s="6"/>
      <c r="C102" s="7"/>
      <c r="D102" s="7"/>
      <c r="E102" s="8"/>
      <c r="F102" s="7"/>
      <c r="G102" s="8"/>
    </row>
    <row r="103" spans="1:7" ht="15">
      <c r="A103" s="7"/>
      <c r="B103" s="6"/>
      <c r="C103" s="7"/>
      <c r="D103" s="7"/>
      <c r="E103" s="8"/>
      <c r="F103" s="7"/>
      <c r="G103" s="7"/>
    </row>
    <row r="104" spans="1:7" ht="15">
      <c r="A104" s="7"/>
      <c r="B104" s="6"/>
      <c r="C104" s="7"/>
      <c r="D104" s="7"/>
      <c r="E104" s="8"/>
      <c r="F104" s="7"/>
      <c r="G104" s="7"/>
    </row>
    <row r="105" spans="1:7" ht="15">
      <c r="A105" s="7"/>
      <c r="B105" s="6"/>
      <c r="C105" s="7"/>
      <c r="D105" s="7"/>
      <c r="E105" s="8"/>
      <c r="F105" s="7"/>
      <c r="G105" s="7"/>
    </row>
    <row r="106" spans="1:7" ht="15">
      <c r="A106" s="7"/>
      <c r="B106" s="6"/>
      <c r="C106" s="7"/>
      <c r="D106" s="7"/>
      <c r="E106" s="8"/>
      <c r="F106" s="7"/>
      <c r="G106" s="8"/>
    </row>
    <row r="107" spans="1:7" ht="15">
      <c r="A107" s="7"/>
      <c r="B107" s="6"/>
      <c r="C107" s="7"/>
      <c r="D107" s="7"/>
      <c r="E107" s="8"/>
      <c r="F107" s="7"/>
      <c r="G107" s="7"/>
    </row>
    <row r="108" spans="1:7" ht="15">
      <c r="A108" s="7"/>
      <c r="B108" s="6"/>
      <c r="C108" s="7"/>
      <c r="D108" s="7"/>
      <c r="E108" s="8"/>
      <c r="F108" s="7"/>
      <c r="G108" s="8"/>
    </row>
    <row r="109" spans="1:7" ht="15">
      <c r="A109" s="7"/>
      <c r="B109" s="6"/>
      <c r="C109" s="7"/>
      <c r="D109" s="7"/>
      <c r="E109" s="8"/>
      <c r="F109" s="7"/>
      <c r="G109" s="7"/>
    </row>
    <row r="110" spans="1:7" ht="15">
      <c r="A110" s="7"/>
      <c r="B110" s="6"/>
      <c r="C110" s="7"/>
      <c r="D110" s="7"/>
      <c r="E110" s="8"/>
      <c r="F110" s="7"/>
      <c r="G110" s="8"/>
    </row>
    <row r="111" spans="1:7" ht="15">
      <c r="A111" s="7"/>
      <c r="B111" s="6"/>
      <c r="C111" s="7"/>
      <c r="D111" s="7"/>
      <c r="E111" s="8"/>
      <c r="F111" s="7"/>
      <c r="G111" s="7"/>
    </row>
    <row r="112" spans="1:7" ht="15">
      <c r="A112" s="7"/>
      <c r="B112" s="6"/>
      <c r="C112" s="7"/>
      <c r="D112" s="7"/>
      <c r="E112" s="8"/>
      <c r="F112" s="7"/>
      <c r="G112" s="8"/>
    </row>
    <row r="113" spans="1:7" ht="15">
      <c r="A113" s="7"/>
      <c r="B113" s="6"/>
      <c r="C113" s="7"/>
      <c r="D113" s="7"/>
      <c r="E113" s="8"/>
      <c r="F113" s="7"/>
      <c r="G113" s="7"/>
    </row>
    <row r="114" spans="1:7" ht="15">
      <c r="A114" s="7"/>
      <c r="B114" s="6"/>
      <c r="C114" s="7"/>
      <c r="D114" s="7"/>
      <c r="E114" s="8"/>
      <c r="F114" s="7"/>
      <c r="G114" s="16"/>
    </row>
    <row r="115" spans="2:7" ht="15">
      <c r="B115" s="6"/>
      <c r="C115" s="7"/>
      <c r="D115" s="7"/>
      <c r="E115" s="8"/>
      <c r="F115" s="7"/>
      <c r="G115" s="7"/>
    </row>
    <row r="116" spans="1:7" ht="15">
      <c r="A116" s="7"/>
      <c r="B116" s="6"/>
      <c r="C116" s="7"/>
      <c r="D116" s="7"/>
      <c r="E116" s="8"/>
      <c r="F116" s="7"/>
      <c r="G116" s="8"/>
    </row>
    <row r="117" spans="1:7" ht="15">
      <c r="A117" s="7"/>
      <c r="B117" s="6"/>
      <c r="C117" s="7"/>
      <c r="D117" s="7"/>
      <c r="E117" s="8"/>
      <c r="F117" s="7"/>
      <c r="G117" s="7"/>
    </row>
    <row r="118" spans="1:7" ht="15">
      <c r="A118" s="7"/>
      <c r="B118" s="6"/>
      <c r="C118" s="7"/>
      <c r="D118" s="7"/>
      <c r="E118" s="8"/>
      <c r="F118" s="7"/>
      <c r="G118" s="8"/>
    </row>
    <row r="119" spans="2:7" ht="13.5" customHeight="1">
      <c r="B119" s="6"/>
      <c r="C119" s="7"/>
      <c r="D119" s="7"/>
      <c r="E119" s="8"/>
      <c r="F119" s="7"/>
      <c r="G119" s="7"/>
    </row>
    <row r="120" spans="1:7" ht="15" customHeight="1">
      <c r="A120" s="7"/>
      <c r="B120" s="6"/>
      <c r="C120" s="7"/>
      <c r="D120" s="7"/>
      <c r="E120" s="8"/>
      <c r="F120" s="7"/>
      <c r="G120" s="8"/>
    </row>
    <row r="121" spans="2:7" ht="15">
      <c r="B121" s="6"/>
      <c r="C121" s="7"/>
      <c r="D121" s="7"/>
      <c r="E121" s="8"/>
      <c r="F121" s="7"/>
      <c r="G121" s="7"/>
    </row>
    <row r="122" spans="1:7" ht="15">
      <c r="A122" s="7"/>
      <c r="B122" s="6"/>
      <c r="C122" s="7"/>
      <c r="D122" s="7"/>
      <c r="E122" s="8"/>
      <c r="F122" s="7"/>
      <c r="G122" s="8"/>
    </row>
    <row r="123" spans="2:7" ht="15">
      <c r="B123" s="6"/>
      <c r="C123" s="7"/>
      <c r="D123" s="7"/>
      <c r="E123" s="8"/>
      <c r="F123" s="7"/>
      <c r="G123" s="7"/>
    </row>
    <row r="124" spans="1:7" ht="15">
      <c r="A124" s="7"/>
      <c r="B124" s="6"/>
      <c r="C124" s="7"/>
      <c r="D124" s="7"/>
      <c r="E124" s="8"/>
      <c r="F124" s="7"/>
      <c r="G124" s="8"/>
    </row>
    <row r="125" spans="1:7" ht="15">
      <c r="A125" s="7"/>
      <c r="B125" s="6"/>
      <c r="C125" s="7"/>
      <c r="D125" s="7"/>
      <c r="E125" s="8"/>
      <c r="F125" s="7"/>
      <c r="G125" s="8"/>
    </row>
    <row r="126" spans="1:7" ht="15">
      <c r="A126" s="17"/>
      <c r="B126" s="18"/>
      <c r="C126" s="7"/>
      <c r="D126" s="7"/>
      <c r="E126" s="8"/>
      <c r="F126" s="7"/>
      <c r="G126" s="8"/>
    </row>
    <row r="127" spans="2:7" ht="15">
      <c r="B127" s="6"/>
      <c r="C127" s="7"/>
      <c r="D127" s="7"/>
      <c r="E127" s="8"/>
      <c r="F127" s="7"/>
      <c r="G127" s="7"/>
    </row>
    <row r="128" spans="1:7" ht="15">
      <c r="A128" s="7"/>
      <c r="B128" s="6"/>
      <c r="C128" s="7"/>
      <c r="D128" s="7"/>
      <c r="E128" s="8"/>
      <c r="F128" s="7"/>
      <c r="G128" s="8"/>
    </row>
    <row r="129" spans="2:7" ht="15">
      <c r="B129" s="6"/>
      <c r="C129" s="7"/>
      <c r="D129" s="7"/>
      <c r="E129" s="8"/>
      <c r="F129" s="7"/>
      <c r="G129" s="7"/>
    </row>
    <row r="130" spans="2:7" ht="15">
      <c r="B130" s="6"/>
      <c r="C130" s="7"/>
      <c r="D130" s="7"/>
      <c r="E130" s="8"/>
      <c r="F130" s="7"/>
      <c r="G130" s="8"/>
    </row>
    <row r="131" spans="2:7" ht="15">
      <c r="B131" s="6"/>
      <c r="C131" s="7"/>
      <c r="D131" s="7"/>
      <c r="E131" s="8"/>
      <c r="F131" s="7"/>
      <c r="G131" s="7"/>
    </row>
    <row r="132" spans="2:7" ht="15">
      <c r="B132" s="6"/>
      <c r="C132" s="7"/>
      <c r="D132" s="7"/>
      <c r="E132" s="8"/>
      <c r="F132" s="7"/>
      <c r="G132" s="8"/>
    </row>
    <row r="133" spans="2:7" ht="15">
      <c r="B133" s="6"/>
      <c r="C133" s="7"/>
      <c r="D133" s="7"/>
      <c r="E133" s="8"/>
      <c r="F133" s="7"/>
      <c r="G133" s="8"/>
    </row>
    <row r="134" spans="2:7" ht="15">
      <c r="B134" s="6"/>
      <c r="C134" s="7"/>
      <c r="D134" s="7"/>
      <c r="E134" s="8"/>
      <c r="F134" s="7"/>
      <c r="G134" s="8"/>
    </row>
    <row r="135" spans="2:7" ht="15">
      <c r="B135" s="6"/>
      <c r="C135" s="7"/>
      <c r="D135" s="7"/>
      <c r="E135" s="8"/>
      <c r="F135" s="7"/>
      <c r="G135" s="8"/>
    </row>
    <row r="136" spans="2:7" ht="18" customHeight="1">
      <c r="B136" s="6"/>
      <c r="C136" s="7"/>
      <c r="D136" s="7"/>
      <c r="E136" s="8"/>
      <c r="F136" s="7"/>
      <c r="G136" s="8"/>
    </row>
    <row r="137" spans="2:7" ht="15">
      <c r="B137" s="19"/>
      <c r="C137" s="8"/>
      <c r="D137" s="8"/>
      <c r="E137" s="8"/>
      <c r="F137" s="8"/>
      <c r="G137" s="8"/>
    </row>
    <row r="138" spans="2:7" ht="15">
      <c r="B138" s="19"/>
      <c r="C138" s="8"/>
      <c r="D138" s="8"/>
      <c r="E138" s="8"/>
      <c r="F138" s="8"/>
      <c r="G138" s="8"/>
    </row>
    <row r="139" spans="2:7" ht="15">
      <c r="B139" s="19"/>
      <c r="C139" s="8"/>
      <c r="D139" s="8"/>
      <c r="E139" s="8"/>
      <c r="F139" s="8"/>
      <c r="G139" s="8"/>
    </row>
    <row r="140" spans="2:7" ht="15">
      <c r="B140" s="19"/>
      <c r="C140" s="8"/>
      <c r="D140" s="8"/>
      <c r="E140" s="8"/>
      <c r="F140" s="8"/>
      <c r="G140" s="8"/>
    </row>
    <row r="141" spans="2:7" ht="15">
      <c r="B141" s="19"/>
      <c r="C141" s="8"/>
      <c r="D141" s="8"/>
      <c r="E141" s="8"/>
      <c r="F141" s="8"/>
      <c r="G141" s="8"/>
    </row>
    <row r="142" spans="2:7" ht="15">
      <c r="B142" s="19"/>
      <c r="C142" s="8"/>
      <c r="D142" s="8"/>
      <c r="E142" s="8"/>
      <c r="F142" s="8"/>
      <c r="G142" s="8"/>
    </row>
    <row r="143" spans="2:7" ht="15">
      <c r="B143" s="6"/>
      <c r="C143" s="7"/>
      <c r="D143" s="7"/>
      <c r="E143" s="8"/>
      <c r="F143" s="7"/>
      <c r="G143" s="8"/>
    </row>
    <row r="144" spans="2:7" ht="14.25" customHeight="1">
      <c r="B144" s="6"/>
      <c r="C144" s="7"/>
      <c r="D144" s="7"/>
      <c r="E144" s="8"/>
      <c r="F144" s="7"/>
      <c r="G144" s="8"/>
    </row>
    <row r="145" spans="2:7" ht="15">
      <c r="B145" s="19"/>
      <c r="C145" s="7"/>
      <c r="D145" s="7"/>
      <c r="E145" s="8"/>
      <c r="F145" s="7"/>
      <c r="G145" s="8"/>
    </row>
    <row r="146" spans="2:7" ht="15">
      <c r="B146" s="19"/>
      <c r="C146" s="7"/>
      <c r="D146" s="7"/>
      <c r="E146" s="8"/>
      <c r="F146" s="7"/>
      <c r="G146" s="8"/>
    </row>
    <row r="147" spans="1:7" ht="15.75">
      <c r="A147" s="20"/>
      <c r="B147" s="14"/>
      <c r="C147" s="21"/>
      <c r="D147" s="21"/>
      <c r="E147" s="22"/>
      <c r="F147" s="21"/>
      <c r="G147" s="21"/>
    </row>
    <row r="148" spans="1:7" ht="15.75">
      <c r="A148" s="23"/>
      <c r="B148" s="24"/>
      <c r="C148" s="20"/>
      <c r="D148" s="20"/>
      <c r="E148" s="25"/>
      <c r="F148" s="20"/>
      <c r="G148" s="20"/>
    </row>
    <row r="149" spans="1:7" ht="15.75">
      <c r="A149" s="23"/>
      <c r="B149" s="24"/>
      <c r="C149" s="20"/>
      <c r="D149" s="20"/>
      <c r="E149" s="25"/>
      <c r="F149" s="20"/>
      <c r="G149" s="20"/>
    </row>
    <row r="150" spans="1:7" ht="15.75">
      <c r="A150" s="23"/>
      <c r="B150" s="24"/>
      <c r="C150" s="20"/>
      <c r="D150" s="20"/>
      <c r="E150" s="25"/>
      <c r="F150" s="20"/>
      <c r="G150" s="20"/>
    </row>
    <row r="151" spans="1:7" ht="15.75">
      <c r="A151" s="23"/>
      <c r="B151" s="24"/>
      <c r="C151" s="20"/>
      <c r="D151" s="20"/>
      <c r="E151" s="25"/>
      <c r="F151" s="20"/>
      <c r="G151" s="20"/>
    </row>
    <row r="152" spans="1:7" ht="15.75">
      <c r="A152" s="23"/>
      <c r="B152" s="14"/>
      <c r="C152" s="20"/>
      <c r="D152" s="20"/>
      <c r="E152" s="25"/>
      <c r="F152" s="20"/>
      <c r="G152" s="20"/>
    </row>
    <row r="153" spans="1:7" ht="15.75">
      <c r="A153" s="23"/>
      <c r="B153" s="14"/>
      <c r="C153" s="20"/>
      <c r="D153" s="20"/>
      <c r="E153" s="25"/>
      <c r="F153" s="20"/>
      <c r="G153" s="20"/>
    </row>
    <row r="154" spans="1:7" ht="15.75">
      <c r="A154" s="23"/>
      <c r="B154" s="14"/>
      <c r="C154" s="20"/>
      <c r="D154" s="20"/>
      <c r="E154" s="25"/>
      <c r="F154" s="20"/>
      <c r="G154" s="20"/>
    </row>
    <row r="155" spans="1:7" ht="15.75">
      <c r="A155" s="23"/>
      <c r="B155" s="14"/>
      <c r="C155" s="20"/>
      <c r="D155" s="20"/>
      <c r="E155" s="25"/>
      <c r="F155" s="20"/>
      <c r="G155" s="20"/>
    </row>
    <row r="156" spans="1:7" ht="15.75">
      <c r="A156" s="23"/>
      <c r="B156" s="14"/>
      <c r="C156" s="20"/>
      <c r="D156" s="20"/>
      <c r="E156" s="25"/>
      <c r="F156" s="20"/>
      <c r="G156" s="20"/>
    </row>
    <row r="157" spans="1:7" ht="15.75">
      <c r="A157" s="23"/>
      <c r="B157" s="14"/>
      <c r="C157" s="20"/>
      <c r="D157" s="20"/>
      <c r="E157" s="25"/>
      <c r="F157" s="20"/>
      <c r="G157" s="20"/>
    </row>
    <row r="158" spans="1:7" ht="15.75">
      <c r="A158" s="23"/>
      <c r="B158" s="14"/>
      <c r="C158" s="20"/>
      <c r="D158" s="20"/>
      <c r="E158" s="25"/>
      <c r="F158" s="20"/>
      <c r="G158" s="20"/>
    </row>
    <row r="159" spans="1:7" ht="15.75">
      <c r="A159" s="23"/>
      <c r="B159" s="14"/>
      <c r="C159" s="20"/>
      <c r="D159" s="20"/>
      <c r="E159" s="25"/>
      <c r="F159" s="20"/>
      <c r="G159" s="20"/>
    </row>
    <row r="160" spans="1:7" ht="15.75">
      <c r="A160" s="23"/>
      <c r="B160" s="14"/>
      <c r="C160" s="20"/>
      <c r="D160" s="20"/>
      <c r="E160" s="25"/>
      <c r="F160" s="20"/>
      <c r="G160" s="20"/>
    </row>
    <row r="161" spans="1:7" ht="15.75">
      <c r="A161" s="23"/>
      <c r="B161" s="14"/>
      <c r="C161" s="20"/>
      <c r="D161" s="20"/>
      <c r="E161" s="25"/>
      <c r="F161" s="20"/>
      <c r="G161" s="20"/>
    </row>
    <row r="162" spans="1:7" ht="15.75">
      <c r="A162" s="23"/>
      <c r="B162" s="14"/>
      <c r="C162" s="20"/>
      <c r="D162" s="20"/>
      <c r="E162" s="25"/>
      <c r="F162" s="20"/>
      <c r="G162" s="20"/>
    </row>
    <row r="163" spans="1:7" ht="15.75">
      <c r="A163" s="23"/>
      <c r="B163" s="14"/>
      <c r="C163" s="20"/>
      <c r="D163" s="20"/>
      <c r="E163" s="25"/>
      <c r="F163" s="20"/>
      <c r="G163" s="20"/>
    </row>
    <row r="164" spans="1:7" ht="15.75">
      <c r="A164" s="23"/>
      <c r="B164" s="14"/>
      <c r="C164" s="20"/>
      <c r="D164" s="20"/>
      <c r="E164" s="25"/>
      <c r="F164" s="20"/>
      <c r="G164" s="20"/>
    </row>
    <row r="165" spans="1:7" ht="15.75">
      <c r="A165" s="23"/>
      <c r="B165" s="14"/>
      <c r="C165" s="20"/>
      <c r="D165" s="20"/>
      <c r="E165" s="25"/>
      <c r="F165" s="20"/>
      <c r="G165" s="20"/>
    </row>
    <row r="166" spans="1:7" ht="15.75">
      <c r="A166" s="20"/>
      <c r="B166" s="24"/>
      <c r="C166" s="20"/>
      <c r="D166" s="20"/>
      <c r="E166" s="25"/>
      <c r="F166" s="20"/>
      <c r="G166" s="20"/>
    </row>
    <row r="167" spans="1:7" ht="16.5" customHeight="1">
      <c r="A167" s="26"/>
      <c r="B167" s="27"/>
      <c r="C167" s="20"/>
      <c r="D167" s="20"/>
      <c r="E167" s="25"/>
      <c r="F167" s="20"/>
      <c r="G167" s="28"/>
    </row>
    <row r="168" spans="1:7" ht="15.75">
      <c r="A168" s="26"/>
      <c r="B168" s="27"/>
      <c r="C168" s="20"/>
      <c r="D168" s="20"/>
      <c r="E168" s="25"/>
      <c r="F168" s="20"/>
      <c r="G168" s="28"/>
    </row>
    <row r="169" spans="1:7" ht="15.75">
      <c r="A169" s="26"/>
      <c r="B169" s="27"/>
      <c r="C169" s="20"/>
      <c r="D169" s="20"/>
      <c r="E169" s="25"/>
      <c r="F169" s="20"/>
      <c r="G169" s="28"/>
    </row>
    <row r="170" spans="1:7" ht="15.75">
      <c r="A170" s="26"/>
      <c r="B170" s="27"/>
      <c r="C170" s="20"/>
      <c r="D170" s="20"/>
      <c r="E170" s="25"/>
      <c r="F170" s="20"/>
      <c r="G170" s="28"/>
    </row>
    <row r="171" spans="1:7" ht="15.75">
      <c r="A171" s="26"/>
      <c r="B171" s="14"/>
      <c r="C171" s="20"/>
      <c r="D171" s="20"/>
      <c r="E171" s="25"/>
      <c r="F171" s="20"/>
      <c r="G171" s="28"/>
    </row>
    <row r="172" spans="1:7" ht="15.75">
      <c r="A172" s="26"/>
      <c r="B172" s="14"/>
      <c r="C172" s="20"/>
      <c r="D172" s="20"/>
      <c r="E172" s="25"/>
      <c r="F172" s="20"/>
      <c r="G172" s="28"/>
    </row>
    <row r="173" spans="1:7" ht="15.75">
      <c r="A173" s="26"/>
      <c r="B173" s="14"/>
      <c r="C173" s="20"/>
      <c r="D173" s="20"/>
      <c r="E173" s="25"/>
      <c r="F173" s="20"/>
      <c r="G173" s="28"/>
    </row>
    <row r="174" spans="1:7" ht="15.75">
      <c r="A174" s="26"/>
      <c r="B174" s="14"/>
      <c r="C174" s="20"/>
      <c r="D174" s="20"/>
      <c r="E174" s="25"/>
      <c r="F174" s="20"/>
      <c r="G174" s="28"/>
    </row>
    <row r="175" spans="1:7" ht="15.75">
      <c r="A175" s="26"/>
      <c r="B175" s="14"/>
      <c r="C175" s="20"/>
      <c r="D175" s="20"/>
      <c r="E175" s="25"/>
      <c r="F175" s="20"/>
      <c r="G175" s="28"/>
    </row>
    <row r="176" spans="1:7" ht="15.75">
      <c r="A176" s="26"/>
      <c r="B176" s="14"/>
      <c r="C176" s="20"/>
      <c r="D176" s="20"/>
      <c r="E176" s="25"/>
      <c r="F176" s="20"/>
      <c r="G176" s="28"/>
    </row>
    <row r="177" spans="1:8" ht="15.75">
      <c r="A177" s="20"/>
      <c r="B177" s="14"/>
      <c r="C177" s="20"/>
      <c r="D177" s="20"/>
      <c r="E177" s="25"/>
      <c r="F177" s="20"/>
      <c r="G177" s="28"/>
      <c r="H177" s="29"/>
    </row>
    <row r="178" spans="1:15" ht="15.75">
      <c r="A178" s="20"/>
      <c r="B178" s="14"/>
      <c r="C178" s="21"/>
      <c r="D178" s="21"/>
      <c r="E178" s="22"/>
      <c r="F178" s="21"/>
      <c r="G178" s="30"/>
      <c r="O178" s="13"/>
    </row>
    <row r="179" spans="1:15" ht="15.75">
      <c r="A179" s="20"/>
      <c r="B179" s="14"/>
      <c r="C179" s="21"/>
      <c r="D179" s="21"/>
      <c r="E179" s="22"/>
      <c r="F179" s="21"/>
      <c r="G179" s="30"/>
      <c r="O179" s="13"/>
    </row>
    <row r="180" spans="1:15" ht="15.75">
      <c r="A180" s="20"/>
      <c r="C180" s="21"/>
      <c r="D180" s="14"/>
      <c r="E180" s="22"/>
      <c r="F180" s="21"/>
      <c r="G180" s="30"/>
      <c r="O180" s="13"/>
    </row>
    <row r="181" spans="1:15" ht="15.75">
      <c r="A181" s="20"/>
      <c r="B181" s="14"/>
      <c r="C181" s="21"/>
      <c r="D181" s="21"/>
      <c r="E181" s="22"/>
      <c r="F181" s="21"/>
      <c r="G181" s="30"/>
      <c r="O181" s="13"/>
    </row>
    <row r="182" spans="1:15" ht="15.75">
      <c r="A182" s="31"/>
      <c r="B182" s="24"/>
      <c r="C182" s="21"/>
      <c r="D182" s="21"/>
      <c r="E182" s="22"/>
      <c r="F182" s="21"/>
      <c r="G182" s="30"/>
      <c r="O182" s="13"/>
    </row>
    <row r="183" spans="1:15" ht="15.75">
      <c r="A183" s="20"/>
      <c r="B183" s="14"/>
      <c r="C183" s="21"/>
      <c r="D183" s="21"/>
      <c r="E183" s="22"/>
      <c r="F183" s="21"/>
      <c r="G183" s="30"/>
      <c r="O183" s="13"/>
    </row>
    <row r="184" spans="1:15" ht="15.75">
      <c r="A184" s="20"/>
      <c r="B184" s="32"/>
      <c r="C184" s="25"/>
      <c r="D184" s="33"/>
      <c r="E184" s="25"/>
      <c r="F184" s="33"/>
      <c r="G184" s="28"/>
      <c r="O184" s="13"/>
    </row>
    <row r="185" spans="1:15" ht="15.75">
      <c r="A185" s="20"/>
      <c r="B185" s="14"/>
      <c r="C185" s="21"/>
      <c r="D185" s="21"/>
      <c r="E185" s="22"/>
      <c r="F185" s="21"/>
      <c r="G185" s="30"/>
      <c r="O185" s="13"/>
    </row>
    <row r="186" spans="1:15" ht="15.75">
      <c r="A186" s="31"/>
      <c r="B186" s="24"/>
      <c r="C186" s="21"/>
      <c r="D186" s="21"/>
      <c r="E186" s="22"/>
      <c r="F186" s="21"/>
      <c r="G186" s="30"/>
      <c r="O186" s="13"/>
    </row>
    <row r="187" spans="1:15" ht="15.75">
      <c r="A187" s="20"/>
      <c r="B187" s="24"/>
      <c r="C187" s="21"/>
      <c r="D187" s="21"/>
      <c r="E187" s="22"/>
      <c r="F187" s="21"/>
      <c r="G187" s="30"/>
      <c r="O187" s="13"/>
    </row>
    <row r="188" spans="1:15" ht="15.75">
      <c r="A188" s="20"/>
      <c r="B188" s="32"/>
      <c r="C188" s="25"/>
      <c r="D188" s="33"/>
      <c r="E188" s="25"/>
      <c r="F188" s="33"/>
      <c r="G188" s="28"/>
      <c r="O188" s="13"/>
    </row>
    <row r="189" spans="1:15" ht="15.75">
      <c r="A189" s="20"/>
      <c r="B189" s="32"/>
      <c r="C189" s="25"/>
      <c r="D189" s="33"/>
      <c r="E189" s="25"/>
      <c r="F189" s="33"/>
      <c r="G189" s="28"/>
      <c r="O189" s="13"/>
    </row>
    <row r="190" spans="1:15" ht="15.75">
      <c r="A190" s="31"/>
      <c r="B190" s="24"/>
      <c r="C190" s="25"/>
      <c r="D190" s="33"/>
      <c r="E190" s="25"/>
      <c r="F190" s="33"/>
      <c r="G190" s="28"/>
      <c r="O190" s="13"/>
    </row>
    <row r="191" spans="1:15" ht="15.75">
      <c r="A191" s="20"/>
      <c r="B191" s="32"/>
      <c r="C191" s="25"/>
      <c r="D191" s="33"/>
      <c r="E191" s="25"/>
      <c r="F191" s="33"/>
      <c r="G191" s="28"/>
      <c r="O191" s="13"/>
    </row>
    <row r="192" spans="1:15" ht="15.75">
      <c r="A192" s="20"/>
      <c r="B192" s="32"/>
      <c r="C192" s="25"/>
      <c r="D192" s="33"/>
      <c r="E192" s="25"/>
      <c r="F192" s="33"/>
      <c r="G192" s="28"/>
      <c r="O192" s="13"/>
    </row>
    <row r="193" spans="1:7" ht="15.75">
      <c r="A193" s="20"/>
      <c r="B193" s="14"/>
      <c r="C193" s="21"/>
      <c r="D193" s="21"/>
      <c r="E193" s="22"/>
      <c r="F193" s="21"/>
      <c r="G193" s="30"/>
    </row>
    <row r="194" spans="1:7" ht="15.75">
      <c r="A194" s="31"/>
      <c r="B194" s="24"/>
      <c r="C194" s="21"/>
      <c r="D194" s="21"/>
      <c r="E194" s="22"/>
      <c r="F194" s="21"/>
      <c r="G194" s="30"/>
    </row>
    <row r="195" spans="1:7" ht="15.75">
      <c r="A195" s="20"/>
      <c r="B195" s="14"/>
      <c r="C195" s="21"/>
      <c r="D195" s="21"/>
      <c r="E195" s="22"/>
      <c r="F195" s="21"/>
      <c r="G195" s="30"/>
    </row>
    <row r="196" spans="1:15" ht="15.75">
      <c r="A196" s="20"/>
      <c r="B196" s="32"/>
      <c r="C196" s="25"/>
      <c r="D196" s="33"/>
      <c r="E196" s="25"/>
      <c r="F196" s="33"/>
      <c r="G196" s="28"/>
      <c r="O196" s="13"/>
    </row>
    <row r="197" spans="1:15" ht="15.75">
      <c r="A197" s="20"/>
      <c r="B197" s="32"/>
      <c r="C197" s="25"/>
      <c r="D197" s="33"/>
      <c r="E197" s="25"/>
      <c r="F197" s="33"/>
      <c r="G197" s="28"/>
      <c r="O197" s="13"/>
    </row>
    <row r="198" spans="1:7" ht="15.75">
      <c r="A198" s="31"/>
      <c r="B198" s="24"/>
      <c r="C198" s="21"/>
      <c r="D198" s="21"/>
      <c r="E198" s="22"/>
      <c r="F198" s="21"/>
      <c r="G198" s="30"/>
    </row>
    <row r="199" spans="1:7" ht="15.75">
      <c r="A199" s="20"/>
      <c r="B199" s="14"/>
      <c r="C199" s="21"/>
      <c r="D199" s="21"/>
      <c r="E199" s="22"/>
      <c r="F199" s="21"/>
      <c r="G199" s="30"/>
    </row>
    <row r="200" spans="1:15" ht="15.75">
      <c r="A200" s="20"/>
      <c r="B200" s="32"/>
      <c r="C200" s="25"/>
      <c r="D200" s="33"/>
      <c r="E200" s="28"/>
      <c r="F200" s="33"/>
      <c r="G200" s="28"/>
      <c r="O200" s="13"/>
    </row>
    <row r="201" spans="1:7" ht="15.75">
      <c r="A201" s="20"/>
      <c r="B201" s="32"/>
      <c r="C201" s="25"/>
      <c r="D201" s="33"/>
      <c r="E201" s="28"/>
      <c r="F201" s="33"/>
      <c r="G201" s="28"/>
    </row>
    <row r="202" spans="1:7" ht="15.75">
      <c r="A202" s="31"/>
      <c r="B202" s="24"/>
      <c r="C202" s="21"/>
      <c r="D202" s="21"/>
      <c r="E202" s="30"/>
      <c r="F202" s="21"/>
      <c r="G202" s="30"/>
    </row>
    <row r="203" spans="1:7" ht="15.75">
      <c r="A203" s="20"/>
      <c r="B203" s="14"/>
      <c r="C203" s="21"/>
      <c r="D203" s="21"/>
      <c r="E203" s="30"/>
      <c r="F203" s="21"/>
      <c r="G203" s="30"/>
    </row>
    <row r="204" spans="1:7" ht="15.75">
      <c r="A204" s="20"/>
      <c r="B204" s="32"/>
      <c r="C204" s="25"/>
      <c r="D204" s="33"/>
      <c r="E204" s="28"/>
      <c r="F204" s="33"/>
      <c r="G204" s="28"/>
    </row>
    <row r="205" spans="1:7" ht="15.75">
      <c r="A205" s="20"/>
      <c r="B205" s="32"/>
      <c r="C205" s="25"/>
      <c r="D205" s="33"/>
      <c r="E205" s="28"/>
      <c r="F205" s="33"/>
      <c r="G205" s="28"/>
    </row>
    <row r="206" spans="1:7" ht="15.75">
      <c r="A206" s="31"/>
      <c r="B206" s="24"/>
      <c r="C206" s="21"/>
      <c r="D206" s="21"/>
      <c r="E206" s="30"/>
      <c r="F206" s="21"/>
      <c r="G206" s="30"/>
    </row>
    <row r="207" spans="1:7" ht="15.75">
      <c r="A207" s="20"/>
      <c r="B207" s="14"/>
      <c r="C207" s="21"/>
      <c r="D207" s="21"/>
      <c r="E207" s="30"/>
      <c r="F207" s="21"/>
      <c r="G207" s="30"/>
    </row>
    <row r="208" spans="1:7" ht="15.75">
      <c r="A208" s="20"/>
      <c r="B208" s="32"/>
      <c r="C208" s="25"/>
      <c r="D208" s="33"/>
      <c r="E208" s="28"/>
      <c r="F208" s="33"/>
      <c r="G208" s="28"/>
    </row>
    <row r="209" spans="1:7" ht="18" customHeight="1">
      <c r="A209" s="20"/>
      <c r="B209" s="32"/>
      <c r="C209" s="25"/>
      <c r="D209" s="33"/>
      <c r="E209" s="28"/>
      <c r="F209" s="33"/>
      <c r="G209" s="28"/>
    </row>
    <row r="210" spans="1:7" ht="77.25" customHeight="1">
      <c r="A210" s="31"/>
      <c r="B210" s="24"/>
      <c r="C210" s="21"/>
      <c r="D210" s="21"/>
      <c r="E210" s="30"/>
      <c r="F210" s="21"/>
      <c r="G210" s="30"/>
    </row>
    <row r="211" spans="1:7" ht="15.75">
      <c r="A211" s="20"/>
      <c r="B211" s="14"/>
      <c r="C211" s="21"/>
      <c r="D211" s="21"/>
      <c r="E211" s="30"/>
      <c r="F211" s="21"/>
      <c r="G211" s="30"/>
    </row>
    <row r="212" spans="1:7" ht="15.75">
      <c r="A212" s="20"/>
      <c r="B212" s="32"/>
      <c r="C212" s="25"/>
      <c r="D212" s="33"/>
      <c r="E212" s="28"/>
      <c r="F212" s="33"/>
      <c r="G212" s="28"/>
    </row>
    <row r="213" spans="1:7" ht="15.75">
      <c r="A213" s="20"/>
      <c r="B213" s="32"/>
      <c r="C213" s="25"/>
      <c r="D213" s="33"/>
      <c r="E213" s="25"/>
      <c r="F213" s="33"/>
      <c r="G213" s="28"/>
    </row>
    <row r="214" spans="1:7" ht="267.75" customHeight="1">
      <c r="A214" s="31"/>
      <c r="B214" s="34"/>
      <c r="C214" s="20"/>
      <c r="D214" s="20"/>
      <c r="E214" s="25"/>
      <c r="F214" s="20"/>
      <c r="G214" s="28"/>
    </row>
    <row r="215" spans="1:7" ht="15.75">
      <c r="A215" s="31"/>
      <c r="B215" s="34"/>
      <c r="C215" s="20"/>
      <c r="D215" s="20"/>
      <c r="E215" s="25"/>
      <c r="F215" s="20"/>
      <c r="G215" s="28"/>
    </row>
    <row r="216" spans="1:7" ht="15.75">
      <c r="A216" s="20"/>
      <c r="B216" s="32"/>
      <c r="C216" s="25"/>
      <c r="D216" s="33"/>
      <c r="E216" s="25"/>
      <c r="F216" s="33"/>
      <c r="G216" s="28"/>
    </row>
    <row r="217" spans="1:7" ht="15.75">
      <c r="A217" s="20"/>
      <c r="B217" s="32"/>
      <c r="C217" s="25"/>
      <c r="D217" s="33"/>
      <c r="E217" s="25"/>
      <c r="F217" s="33"/>
      <c r="G217" s="28"/>
    </row>
    <row r="218" spans="1:7" ht="91.5" customHeight="1">
      <c r="A218" s="31"/>
      <c r="B218" s="35"/>
      <c r="C218" s="25"/>
      <c r="D218" s="33"/>
      <c r="E218" s="25"/>
      <c r="F218" s="33"/>
      <c r="G218" s="28"/>
    </row>
    <row r="219" spans="1:7" ht="15.75">
      <c r="A219" s="20"/>
      <c r="B219" s="32"/>
      <c r="C219" s="25"/>
      <c r="D219" s="33"/>
      <c r="E219" s="25"/>
      <c r="F219" s="33"/>
      <c r="G219" s="28"/>
    </row>
    <row r="220" spans="1:7" ht="15.75">
      <c r="A220" s="20"/>
      <c r="B220" s="32"/>
      <c r="C220" s="36"/>
      <c r="D220" s="33"/>
      <c r="E220" s="25"/>
      <c r="F220" s="20"/>
      <c r="G220" s="28"/>
    </row>
    <row r="221" spans="1:7" ht="15.75">
      <c r="A221" s="20"/>
      <c r="B221" s="32"/>
      <c r="C221" s="25"/>
      <c r="D221" s="33"/>
      <c r="E221" s="25"/>
      <c r="F221" s="33"/>
      <c r="G221" s="28"/>
    </row>
    <row r="222" spans="1:7" ht="15.75">
      <c r="A222" s="31"/>
      <c r="B222" s="35"/>
      <c r="C222" s="25"/>
      <c r="D222" s="33"/>
      <c r="E222" s="25"/>
      <c r="F222" s="33"/>
      <c r="G222" s="28"/>
    </row>
    <row r="223" spans="1:7" ht="15.75">
      <c r="A223" s="31"/>
      <c r="B223" s="35"/>
      <c r="C223" s="25"/>
      <c r="D223" s="33"/>
      <c r="E223" s="25"/>
      <c r="F223" s="33"/>
      <c r="G223" s="28"/>
    </row>
    <row r="224" spans="1:7" ht="15.75">
      <c r="A224" s="31"/>
      <c r="B224" s="32"/>
      <c r="C224" s="36"/>
      <c r="D224" s="33"/>
      <c r="E224" s="25"/>
      <c r="F224" s="20"/>
      <c r="G224" s="28"/>
    </row>
    <row r="225" spans="1:7" ht="15.75">
      <c r="A225" s="31"/>
      <c r="B225" s="35"/>
      <c r="C225" s="25"/>
      <c r="D225" s="33"/>
      <c r="E225" s="25"/>
      <c r="F225" s="33"/>
      <c r="G225" s="28"/>
    </row>
    <row r="226" spans="1:7" ht="15.75">
      <c r="A226" s="31"/>
      <c r="B226" s="35"/>
      <c r="C226" s="25"/>
      <c r="D226" s="33"/>
      <c r="E226" s="25"/>
      <c r="F226" s="33"/>
      <c r="G226" s="28"/>
    </row>
    <row r="227" spans="1:7" ht="15.75">
      <c r="A227" s="31"/>
      <c r="B227" s="35"/>
      <c r="C227" s="25"/>
      <c r="D227" s="33"/>
      <c r="E227" s="25"/>
      <c r="F227" s="33"/>
      <c r="G227" s="28"/>
    </row>
    <row r="228" spans="1:7" ht="15.75">
      <c r="A228" s="31"/>
      <c r="B228" s="32"/>
      <c r="C228" s="25"/>
      <c r="D228" s="33"/>
      <c r="E228" s="25"/>
      <c r="F228" s="33"/>
      <c r="G228" s="28"/>
    </row>
    <row r="229" spans="1:7" ht="15.75">
      <c r="A229" s="31"/>
      <c r="B229" s="32"/>
      <c r="C229" s="25"/>
      <c r="D229" s="33"/>
      <c r="E229" s="25"/>
      <c r="F229" s="33"/>
      <c r="G229" s="28"/>
    </row>
    <row r="230" spans="1:7" ht="15.75">
      <c r="A230" s="31"/>
      <c r="B230" s="35"/>
      <c r="C230" s="25"/>
      <c r="D230" s="33"/>
      <c r="E230" s="25"/>
      <c r="F230" s="33"/>
      <c r="G230" s="28"/>
    </row>
    <row r="231" spans="1:7" ht="15.75">
      <c r="A231" s="37"/>
      <c r="B231" s="35"/>
      <c r="C231" s="25"/>
      <c r="D231" s="33"/>
      <c r="E231" s="25"/>
      <c r="F231" s="33"/>
      <c r="G231" s="28"/>
    </row>
    <row r="232" spans="1:7" ht="15.75">
      <c r="A232" s="37"/>
      <c r="B232" s="32"/>
      <c r="C232" s="25"/>
      <c r="D232" s="33"/>
      <c r="E232" s="25"/>
      <c r="F232" s="33"/>
      <c r="G232" s="28"/>
    </row>
    <row r="233" spans="1:7" ht="15.75">
      <c r="A233" s="31"/>
      <c r="B233" s="32"/>
      <c r="C233" s="25"/>
      <c r="D233" s="33"/>
      <c r="E233" s="25"/>
      <c r="F233" s="33"/>
      <c r="G233" s="28"/>
    </row>
    <row r="234" spans="1:7" ht="36.75" customHeight="1">
      <c r="A234" s="31"/>
      <c r="B234" s="35"/>
      <c r="C234" s="25"/>
      <c r="D234" s="33"/>
      <c r="E234" s="25"/>
      <c r="F234" s="33"/>
      <c r="G234" s="28"/>
    </row>
    <row r="235" spans="1:7" ht="15.75">
      <c r="A235" s="31"/>
      <c r="B235" s="35"/>
      <c r="C235" s="25"/>
      <c r="D235" s="33"/>
      <c r="E235" s="25"/>
      <c r="F235" s="33"/>
      <c r="G235" s="28"/>
    </row>
    <row r="236" spans="1:7" ht="15.75">
      <c r="A236" s="31"/>
      <c r="B236" s="32"/>
      <c r="C236" s="25"/>
      <c r="D236" s="33"/>
      <c r="E236" s="25"/>
      <c r="F236" s="33"/>
      <c r="G236" s="28"/>
    </row>
    <row r="237" spans="1:7" ht="15.75">
      <c r="A237" s="37"/>
      <c r="B237" s="38"/>
      <c r="C237" s="39"/>
      <c r="D237" s="40"/>
      <c r="E237" s="39"/>
      <c r="F237" s="40"/>
      <c r="G237" s="41"/>
    </row>
    <row r="238" spans="1:15" ht="51.75" customHeight="1">
      <c r="A238" s="31"/>
      <c r="B238" s="42"/>
      <c r="C238" s="20"/>
      <c r="D238" s="20"/>
      <c r="E238" s="25"/>
      <c r="F238" s="20"/>
      <c r="G238" s="28"/>
      <c r="O238" s="13"/>
    </row>
    <row r="239" spans="1:7" ht="15.75">
      <c r="A239" s="31"/>
      <c r="B239" s="34"/>
      <c r="C239" s="20"/>
      <c r="D239" s="20"/>
      <c r="E239" s="25"/>
      <c r="F239" s="20"/>
      <c r="G239" s="28"/>
    </row>
    <row r="240" spans="1:7" ht="15.75">
      <c r="A240" s="20"/>
      <c r="B240" s="32"/>
      <c r="C240" s="25"/>
      <c r="D240" s="33"/>
      <c r="E240" s="25"/>
      <c r="F240" s="33"/>
      <c r="G240" s="28"/>
    </row>
    <row r="241" spans="1:7" ht="15.75">
      <c r="A241" s="20"/>
      <c r="B241" s="32"/>
      <c r="C241" s="25"/>
      <c r="D241" s="33"/>
      <c r="E241" s="25"/>
      <c r="F241" s="33"/>
      <c r="G241" s="28"/>
    </row>
    <row r="242" spans="1:7" ht="15.75">
      <c r="A242" s="31"/>
      <c r="B242" s="42"/>
      <c r="C242" s="20"/>
      <c r="D242" s="20"/>
      <c r="E242" s="25"/>
      <c r="F242" s="20"/>
      <c r="G242" s="28"/>
    </row>
    <row r="243" spans="1:7" ht="15.75">
      <c r="A243" s="31"/>
      <c r="B243" s="34"/>
      <c r="C243" s="20"/>
      <c r="D243" s="20"/>
      <c r="E243" s="25"/>
      <c r="F243" s="20"/>
      <c r="G243" s="28"/>
    </row>
    <row r="244" spans="1:7" ht="15.75">
      <c r="A244" s="31"/>
      <c r="B244" s="34"/>
      <c r="C244" s="20"/>
      <c r="D244" s="20"/>
      <c r="E244" s="25"/>
      <c r="F244" s="20"/>
      <c r="G244" s="28"/>
    </row>
    <row r="245" spans="1:7" ht="15.75">
      <c r="A245" s="31"/>
      <c r="B245" s="32"/>
      <c r="C245" s="36"/>
      <c r="D245" s="33"/>
      <c r="E245" s="25"/>
      <c r="F245" s="20"/>
      <c r="G245" s="28"/>
    </row>
    <row r="246" spans="1:7" ht="15.75">
      <c r="A246" s="31"/>
      <c r="B246" s="32"/>
      <c r="C246" s="36"/>
      <c r="D246" s="33"/>
      <c r="E246" s="25"/>
      <c r="F246" s="20"/>
      <c r="G246" s="28"/>
    </row>
    <row r="247" spans="1:7" ht="15.75">
      <c r="A247" s="20"/>
      <c r="B247" s="32"/>
      <c r="C247" s="36"/>
      <c r="D247" s="33"/>
      <c r="E247" s="25"/>
      <c r="F247" s="33"/>
      <c r="G247" s="28"/>
    </row>
    <row r="248" spans="1:7" ht="15.75">
      <c r="A248" s="20"/>
      <c r="B248" s="24"/>
      <c r="C248" s="20"/>
      <c r="D248" s="20"/>
      <c r="E248" s="25"/>
      <c r="F248" s="20"/>
      <c r="G248" s="28"/>
    </row>
    <row r="249" spans="1:7" ht="15.75">
      <c r="A249" s="31"/>
      <c r="B249" s="34"/>
      <c r="C249" s="20"/>
      <c r="D249" s="20"/>
      <c r="E249" s="25"/>
      <c r="F249" s="20"/>
      <c r="G249" s="28"/>
    </row>
    <row r="250" spans="1:7" ht="15.75">
      <c r="A250" s="31"/>
      <c r="B250" s="34"/>
      <c r="C250" s="20"/>
      <c r="D250" s="20"/>
      <c r="E250" s="25"/>
      <c r="F250" s="20"/>
      <c r="G250" s="28"/>
    </row>
    <row r="251" spans="1:7" ht="15.75">
      <c r="A251" s="31"/>
      <c r="B251" s="32"/>
      <c r="C251" s="36"/>
      <c r="D251" s="33"/>
      <c r="E251" s="25"/>
      <c r="F251" s="20"/>
      <c r="G251" s="28"/>
    </row>
    <row r="252" spans="1:7" ht="15.75">
      <c r="A252" s="20"/>
      <c r="B252" s="32"/>
      <c r="C252" s="25"/>
      <c r="D252" s="33"/>
      <c r="E252" s="25"/>
      <c r="F252" s="33"/>
      <c r="G252" s="28"/>
    </row>
    <row r="253" spans="1:7" ht="15.75">
      <c r="A253" s="31"/>
      <c r="B253" s="34"/>
      <c r="C253" s="20"/>
      <c r="D253" s="20"/>
      <c r="E253" s="25"/>
      <c r="F253" s="20"/>
      <c r="G253" s="28"/>
    </row>
    <row r="254" spans="1:7" ht="15.75">
      <c r="A254" s="31"/>
      <c r="B254" s="34"/>
      <c r="C254" s="20"/>
      <c r="D254" s="20"/>
      <c r="E254" s="25"/>
      <c r="F254" s="20"/>
      <c r="G254" s="28"/>
    </row>
    <row r="255" spans="1:7" ht="15.75">
      <c r="A255" s="20"/>
      <c r="B255" s="32"/>
      <c r="C255" s="25"/>
      <c r="D255" s="33"/>
      <c r="E255" s="25"/>
      <c r="F255" s="33"/>
      <c r="G255" s="28"/>
    </row>
    <row r="256" spans="1:7" ht="15.75">
      <c r="A256" s="20"/>
      <c r="B256" s="24"/>
      <c r="C256" s="20"/>
      <c r="D256" s="20"/>
      <c r="E256" s="25"/>
      <c r="F256" s="20"/>
      <c r="G256" s="28"/>
    </row>
    <row r="257" spans="1:7" ht="15.75">
      <c r="A257" s="31"/>
      <c r="B257" s="42"/>
      <c r="C257" s="20"/>
      <c r="D257" s="20"/>
      <c r="E257" s="25"/>
      <c r="F257" s="20"/>
      <c r="G257" s="28"/>
    </row>
    <row r="258" spans="1:7" ht="15.75">
      <c r="A258" s="31"/>
      <c r="B258" s="34"/>
      <c r="C258" s="20"/>
      <c r="D258" s="20"/>
      <c r="E258" s="25"/>
      <c r="F258" s="20"/>
      <c r="G258" s="28"/>
    </row>
    <row r="259" spans="1:7" ht="15.75">
      <c r="A259" s="20"/>
      <c r="B259" s="32"/>
      <c r="C259" s="25"/>
      <c r="D259" s="33"/>
      <c r="E259" s="25"/>
      <c r="F259" s="43"/>
      <c r="G259" s="28"/>
    </row>
    <row r="260" spans="1:7" ht="15.75">
      <c r="A260" s="20"/>
      <c r="B260" s="24"/>
      <c r="C260" s="20"/>
      <c r="D260" s="20"/>
      <c r="E260" s="25"/>
      <c r="F260" s="20"/>
      <c r="G260" s="28"/>
    </row>
    <row r="261" spans="1:7" ht="15.75">
      <c r="A261" s="31"/>
      <c r="B261" s="34"/>
      <c r="C261" s="20"/>
      <c r="D261" s="20"/>
      <c r="E261" s="25"/>
      <c r="F261" s="20"/>
      <c r="G261" s="28"/>
    </row>
    <row r="262" spans="1:7" ht="15.75">
      <c r="A262" s="31"/>
      <c r="B262" s="34"/>
      <c r="C262" s="20"/>
      <c r="D262" s="20"/>
      <c r="E262" s="25"/>
      <c r="F262" s="20"/>
      <c r="G262" s="28"/>
    </row>
    <row r="263" spans="1:7" ht="15.75">
      <c r="A263" s="20"/>
      <c r="B263" s="32"/>
      <c r="C263" s="25"/>
      <c r="D263" s="33"/>
      <c r="E263" s="25"/>
      <c r="F263" s="33"/>
      <c r="G263" s="28"/>
    </row>
    <row r="264" spans="1:7" ht="15.75">
      <c r="A264" s="20"/>
      <c r="B264" s="32"/>
      <c r="C264" s="25"/>
      <c r="D264" s="33"/>
      <c r="E264" s="25"/>
      <c r="F264" s="33"/>
      <c r="G264" s="28"/>
    </row>
    <row r="265" spans="1:7" ht="15.75">
      <c r="A265" s="31"/>
      <c r="B265" s="34"/>
      <c r="C265" s="20"/>
      <c r="D265" s="20"/>
      <c r="E265" s="25"/>
      <c r="F265" s="33"/>
      <c r="G265" s="28"/>
    </row>
    <row r="266" spans="1:7" ht="15.75">
      <c r="A266" s="31"/>
      <c r="B266" s="34"/>
      <c r="C266" s="20"/>
      <c r="D266" s="20"/>
      <c r="E266" s="25"/>
      <c r="F266" s="33"/>
      <c r="G266" s="28"/>
    </row>
    <row r="267" spans="1:7" ht="15.75">
      <c r="A267" s="20"/>
      <c r="B267" s="32"/>
      <c r="C267" s="25"/>
      <c r="D267" s="33"/>
      <c r="E267" s="25"/>
      <c r="F267" s="33"/>
      <c r="G267" s="28"/>
    </row>
    <row r="268" spans="1:7" ht="15.75">
      <c r="A268" s="20"/>
      <c r="B268" s="32"/>
      <c r="C268" s="25"/>
      <c r="D268" s="33"/>
      <c r="E268" s="25"/>
      <c r="F268" s="33"/>
      <c r="G268" s="28"/>
    </row>
    <row r="269" spans="1:7" ht="15.75">
      <c r="A269" s="31"/>
      <c r="B269" s="34"/>
      <c r="C269" s="20"/>
      <c r="D269" s="20"/>
      <c r="E269" s="25"/>
      <c r="F269" s="33"/>
      <c r="G269" s="28"/>
    </row>
    <row r="270" spans="1:7" ht="15.75">
      <c r="A270" s="31"/>
      <c r="B270" s="34"/>
      <c r="C270" s="20"/>
      <c r="D270" s="20"/>
      <c r="E270" s="25"/>
      <c r="F270" s="33"/>
      <c r="G270" s="28"/>
    </row>
    <row r="271" spans="1:7" ht="15.75">
      <c r="A271" s="20"/>
      <c r="B271" s="32"/>
      <c r="C271" s="25"/>
      <c r="D271" s="33"/>
      <c r="E271" s="25"/>
      <c r="F271" s="33"/>
      <c r="G271" s="28"/>
    </row>
    <row r="272" spans="1:7" ht="15.75">
      <c r="A272" s="20"/>
      <c r="B272" s="32"/>
      <c r="C272" s="25"/>
      <c r="D272" s="33"/>
      <c r="E272" s="25"/>
      <c r="F272" s="33"/>
      <c r="G272" s="28"/>
    </row>
    <row r="273" spans="1:7" ht="15.75">
      <c r="A273" s="31"/>
      <c r="B273" s="42"/>
      <c r="C273" s="20"/>
      <c r="D273" s="20"/>
      <c r="E273" s="25"/>
      <c r="F273" s="33"/>
      <c r="G273" s="28"/>
    </row>
    <row r="274" spans="1:7" ht="15.75">
      <c r="A274" s="31"/>
      <c r="B274" s="42"/>
      <c r="C274" s="20"/>
      <c r="D274" s="20"/>
      <c r="E274" s="25"/>
      <c r="F274" s="33"/>
      <c r="G274" s="28"/>
    </row>
    <row r="275" spans="1:7" ht="15.75">
      <c r="A275" s="20"/>
      <c r="B275" s="32"/>
      <c r="C275" s="25"/>
      <c r="D275" s="33"/>
      <c r="E275" s="25"/>
      <c r="F275" s="33"/>
      <c r="G275" s="28"/>
    </row>
    <row r="276" spans="1:7" ht="15.75">
      <c r="A276" s="20"/>
      <c r="B276" s="32"/>
      <c r="C276" s="25"/>
      <c r="D276" s="33"/>
      <c r="E276" s="25"/>
      <c r="F276" s="33"/>
      <c r="G276" s="28"/>
    </row>
    <row r="277" spans="1:7" ht="15.75">
      <c r="A277" s="31"/>
      <c r="B277" s="34"/>
      <c r="C277" s="20"/>
      <c r="D277" s="20"/>
      <c r="E277" s="25"/>
      <c r="F277" s="20"/>
      <c r="G277" s="28"/>
    </row>
    <row r="278" spans="1:7" ht="15.75">
      <c r="A278" s="31"/>
      <c r="B278" s="34"/>
      <c r="C278" s="20"/>
      <c r="D278" s="20"/>
      <c r="E278" s="25"/>
      <c r="F278" s="20"/>
      <c r="G278" s="28"/>
    </row>
    <row r="279" spans="1:7" ht="15.75">
      <c r="A279" s="31"/>
      <c r="B279" s="44"/>
      <c r="C279" s="20"/>
      <c r="D279" s="20"/>
      <c r="E279" s="25"/>
      <c r="F279" s="20"/>
      <c r="G279" s="28"/>
    </row>
    <row r="280" spans="1:7" ht="15.75">
      <c r="A280" s="31"/>
      <c r="B280" s="34"/>
      <c r="C280" s="20"/>
      <c r="D280" s="20"/>
      <c r="E280" s="25"/>
      <c r="F280" s="20"/>
      <c r="G280" s="28"/>
    </row>
    <row r="281" spans="1:7" ht="15.75">
      <c r="A281" s="31"/>
      <c r="B281" s="34"/>
      <c r="C281" s="20"/>
      <c r="D281" s="20"/>
      <c r="E281" s="25"/>
      <c r="F281" s="20"/>
      <c r="G281" s="28"/>
    </row>
    <row r="282" spans="1:7" ht="15.75">
      <c r="A282" s="20"/>
      <c r="B282" s="32"/>
      <c r="C282" s="25"/>
      <c r="D282" s="33"/>
      <c r="E282" s="25"/>
      <c r="F282" s="43"/>
      <c r="G282" s="28"/>
    </row>
    <row r="283" spans="1:7" ht="15.75">
      <c r="A283" s="20"/>
      <c r="B283" s="32"/>
      <c r="C283" s="25"/>
      <c r="D283" s="33"/>
      <c r="E283" s="25"/>
      <c r="F283" s="43"/>
      <c r="G283" s="28"/>
    </row>
    <row r="284" spans="1:7" ht="15.75">
      <c r="A284" s="20"/>
      <c r="B284" s="24"/>
      <c r="C284" s="20"/>
      <c r="D284" s="20"/>
      <c r="E284" s="22"/>
      <c r="F284" s="21"/>
      <c r="G284" s="30"/>
    </row>
    <row r="285" spans="1:7" ht="15.75">
      <c r="A285" s="31"/>
      <c r="B285" s="34"/>
      <c r="C285" s="20"/>
      <c r="D285" s="20"/>
      <c r="E285" s="25"/>
      <c r="F285" s="20"/>
      <c r="G285" s="28"/>
    </row>
    <row r="286" spans="1:7" ht="15.75">
      <c r="A286" s="21"/>
      <c r="B286" s="45"/>
      <c r="C286" s="25"/>
      <c r="D286" s="33"/>
      <c r="E286" s="25"/>
      <c r="F286" s="33"/>
      <c r="G286" s="28"/>
    </row>
    <row r="287" spans="1:7" ht="15.75">
      <c r="A287" s="21"/>
      <c r="B287" s="45"/>
      <c r="C287" s="25"/>
      <c r="D287" s="33"/>
      <c r="E287" s="25"/>
      <c r="F287" s="33"/>
      <c r="G287" s="28"/>
    </row>
    <row r="288" spans="1:7" ht="15.75">
      <c r="A288" s="21"/>
      <c r="B288" s="27"/>
      <c r="C288" s="25"/>
      <c r="D288" s="33"/>
      <c r="E288" s="25"/>
      <c r="F288" s="33"/>
      <c r="G288" s="28"/>
    </row>
    <row r="289" spans="1:15" ht="108.75" customHeight="1">
      <c r="A289" s="21"/>
      <c r="B289" s="45"/>
      <c r="C289" s="25"/>
      <c r="D289" s="33"/>
      <c r="E289" s="25"/>
      <c r="F289" s="33"/>
      <c r="G289" s="28"/>
      <c r="O289" s="13"/>
    </row>
    <row r="290" spans="1:15" ht="61.5" customHeight="1">
      <c r="A290" s="21"/>
      <c r="B290" s="45"/>
      <c r="C290" s="25"/>
      <c r="D290" s="33"/>
      <c r="E290" s="25"/>
      <c r="F290" s="33"/>
      <c r="G290" s="28"/>
      <c r="O290" s="13"/>
    </row>
    <row r="291" spans="1:7" ht="15.75">
      <c r="A291" s="21"/>
      <c r="B291" s="45"/>
      <c r="C291" s="25"/>
      <c r="D291" s="33"/>
      <c r="E291" s="25"/>
      <c r="F291" s="33"/>
      <c r="G291" s="28"/>
    </row>
    <row r="292" spans="1:15" ht="66.75" customHeight="1">
      <c r="A292" s="21"/>
      <c r="B292" s="45"/>
      <c r="C292" s="25"/>
      <c r="D292" s="33"/>
      <c r="E292" s="25"/>
      <c r="F292" s="33"/>
      <c r="G292" s="28"/>
      <c r="O292" s="13"/>
    </row>
    <row r="293" spans="1:7" ht="15.75">
      <c r="A293" s="21"/>
      <c r="B293" s="45"/>
      <c r="C293" s="25"/>
      <c r="D293" s="33"/>
      <c r="E293" s="25"/>
      <c r="F293" s="33"/>
      <c r="G293" s="28"/>
    </row>
    <row r="294" spans="1:7" ht="62.25" customHeight="1">
      <c r="A294" s="21"/>
      <c r="B294" s="46"/>
      <c r="C294" s="25"/>
      <c r="D294" s="33"/>
      <c r="E294" s="25"/>
      <c r="F294" s="33"/>
      <c r="G294" s="28"/>
    </row>
    <row r="295" spans="1:7" ht="63" customHeight="1">
      <c r="A295" s="21"/>
      <c r="B295" s="46"/>
      <c r="C295" s="25"/>
      <c r="D295" s="33"/>
      <c r="E295" s="25"/>
      <c r="F295" s="33"/>
      <c r="G295" s="28"/>
    </row>
    <row r="296" spans="1:7" ht="64.5" customHeight="1">
      <c r="A296" s="21"/>
      <c r="B296" s="46"/>
      <c r="C296" s="25"/>
      <c r="D296" s="33"/>
      <c r="E296" s="25"/>
      <c r="F296" s="33"/>
      <c r="G296" s="28"/>
    </row>
    <row r="297" spans="1:7" ht="63.75" customHeight="1">
      <c r="A297" s="21"/>
      <c r="B297" s="14"/>
      <c r="C297" s="20"/>
      <c r="D297" s="20"/>
      <c r="E297" s="25"/>
      <c r="F297" s="20"/>
      <c r="G297" s="28"/>
    </row>
    <row r="298" spans="1:7" ht="15.75">
      <c r="A298" s="21"/>
      <c r="B298" s="5"/>
      <c r="C298" s="20"/>
      <c r="D298" s="20"/>
      <c r="E298" s="25"/>
      <c r="F298" s="20"/>
      <c r="G298" s="28"/>
    </row>
    <row r="299" spans="1:7" ht="15.75">
      <c r="A299" s="31"/>
      <c r="B299" s="42"/>
      <c r="C299" s="20"/>
      <c r="D299" s="20"/>
      <c r="E299" s="25"/>
      <c r="F299" s="20"/>
      <c r="G299" s="28"/>
    </row>
    <row r="300" spans="1:7" ht="15.75">
      <c r="A300" s="31"/>
      <c r="B300" s="34"/>
      <c r="C300" s="20"/>
      <c r="D300" s="20"/>
      <c r="E300" s="25"/>
      <c r="F300" s="20"/>
      <c r="G300" s="28"/>
    </row>
    <row r="301" spans="1:7" ht="15.75">
      <c r="A301" s="20"/>
      <c r="B301" s="32"/>
      <c r="C301" s="25"/>
      <c r="D301" s="33"/>
      <c r="E301" s="25"/>
      <c r="F301" s="33"/>
      <c r="G301" s="28"/>
    </row>
    <row r="302" spans="1:7" ht="15.75">
      <c r="A302" s="20"/>
      <c r="B302" s="24"/>
      <c r="C302" s="20"/>
      <c r="D302" s="20"/>
      <c r="E302" s="25"/>
      <c r="F302" s="20"/>
      <c r="G302" s="28"/>
    </row>
    <row r="303" spans="1:7" ht="15.75">
      <c r="A303" s="31"/>
      <c r="B303" s="42"/>
      <c r="C303" s="20"/>
      <c r="D303" s="20"/>
      <c r="E303" s="25"/>
      <c r="F303" s="20"/>
      <c r="G303" s="28"/>
    </row>
    <row r="304" spans="1:7" ht="15.75">
      <c r="A304" s="31"/>
      <c r="B304" s="34"/>
      <c r="C304" s="20"/>
      <c r="D304" s="20"/>
      <c r="E304" s="25"/>
      <c r="F304" s="20"/>
      <c r="G304" s="28"/>
    </row>
    <row r="305" spans="1:7" ht="15.75">
      <c r="A305" s="20"/>
      <c r="B305" s="32"/>
      <c r="C305" s="25"/>
      <c r="D305" s="33"/>
      <c r="E305" s="25"/>
      <c r="F305" s="33"/>
      <c r="G305" s="28"/>
    </row>
    <row r="306" spans="1:7" ht="15.75">
      <c r="A306" s="20"/>
      <c r="B306" s="24"/>
      <c r="C306" s="20"/>
      <c r="D306" s="20"/>
      <c r="E306" s="25"/>
      <c r="F306" s="20"/>
      <c r="G306" s="28"/>
    </row>
    <row r="307" spans="1:7" ht="15.75">
      <c r="A307" s="31"/>
      <c r="B307" s="42"/>
      <c r="C307" s="20"/>
      <c r="D307" s="20"/>
      <c r="E307" s="25"/>
      <c r="F307" s="20"/>
      <c r="G307" s="28"/>
    </row>
    <row r="308" spans="1:7" ht="15.75">
      <c r="A308" s="31"/>
      <c r="B308" s="34"/>
      <c r="C308" s="20"/>
      <c r="D308" s="20"/>
      <c r="E308" s="25"/>
      <c r="F308" s="20"/>
      <c r="G308" s="28"/>
    </row>
    <row r="309" spans="1:7" ht="15.75">
      <c r="A309" s="20"/>
      <c r="B309" s="32"/>
      <c r="C309" s="25"/>
      <c r="D309" s="33"/>
      <c r="E309" s="25"/>
      <c r="F309" s="33"/>
      <c r="G309" s="28"/>
    </row>
    <row r="310" spans="1:7" ht="15.75">
      <c r="A310" s="20"/>
      <c r="B310" s="24"/>
      <c r="C310" s="20"/>
      <c r="D310" s="20"/>
      <c r="E310" s="25"/>
      <c r="F310" s="20"/>
      <c r="G310" s="28"/>
    </row>
    <row r="311" spans="1:7" ht="15.75">
      <c r="A311" s="31"/>
      <c r="B311" s="34"/>
      <c r="C311" s="20"/>
      <c r="D311" s="20"/>
      <c r="E311" s="25"/>
      <c r="F311" s="20"/>
      <c r="G311" s="28"/>
    </row>
    <row r="312" spans="1:7" ht="15.75">
      <c r="A312" s="31"/>
      <c r="B312" s="34"/>
      <c r="C312" s="20"/>
      <c r="D312" s="20"/>
      <c r="E312" s="25"/>
      <c r="F312" s="20"/>
      <c r="G312" s="28"/>
    </row>
    <row r="313" spans="1:7" ht="15.75">
      <c r="A313" s="20"/>
      <c r="B313" s="32"/>
      <c r="C313" s="25"/>
      <c r="D313" s="33"/>
      <c r="E313" s="25"/>
      <c r="F313" s="33"/>
      <c r="G313" s="28"/>
    </row>
    <row r="314" spans="1:7" ht="15.75">
      <c r="A314" s="20"/>
      <c r="B314" s="24"/>
      <c r="C314" s="20"/>
      <c r="D314" s="20"/>
      <c r="E314" s="25"/>
      <c r="F314" s="20"/>
      <c r="G314" s="28"/>
    </row>
    <row r="315" spans="1:7" ht="15.75">
      <c r="A315" s="31"/>
      <c r="B315" s="34"/>
      <c r="C315" s="20"/>
      <c r="D315" s="20"/>
      <c r="E315" s="25"/>
      <c r="F315" s="20"/>
      <c r="G315" s="28"/>
    </row>
    <row r="316" spans="1:7" ht="15.75">
      <c r="A316" s="31"/>
      <c r="B316" s="34"/>
      <c r="C316" s="20"/>
      <c r="D316" s="20"/>
      <c r="E316" s="25"/>
      <c r="F316" s="20"/>
      <c r="G316" s="28"/>
    </row>
    <row r="317" spans="1:7" ht="15.75">
      <c r="A317" s="20"/>
      <c r="B317" s="32"/>
      <c r="C317" s="25"/>
      <c r="D317" s="33"/>
      <c r="E317" s="25"/>
      <c r="F317" s="33"/>
      <c r="G317" s="28"/>
    </row>
    <row r="318" spans="1:7" ht="15.75">
      <c r="A318" s="20"/>
      <c r="B318" s="24"/>
      <c r="C318" s="20"/>
      <c r="D318" s="20"/>
      <c r="E318" s="25"/>
      <c r="F318" s="20"/>
      <c r="G318" s="28"/>
    </row>
    <row r="319" spans="1:7" ht="15.75">
      <c r="A319" s="31"/>
      <c r="B319" s="34"/>
      <c r="C319" s="20"/>
      <c r="D319" s="20"/>
      <c r="E319" s="25"/>
      <c r="F319" s="20"/>
      <c r="G319" s="28"/>
    </row>
    <row r="320" spans="1:7" ht="15.75">
      <c r="A320" s="31"/>
      <c r="B320" s="34"/>
      <c r="C320" s="20"/>
      <c r="D320" s="20"/>
      <c r="E320" s="25"/>
      <c r="F320" s="20"/>
      <c r="G320" s="28"/>
    </row>
    <row r="321" spans="1:7" ht="15.75">
      <c r="A321" s="20"/>
      <c r="B321" s="32"/>
      <c r="C321" s="25"/>
      <c r="D321" s="33"/>
      <c r="E321" s="25"/>
      <c r="F321" s="33"/>
      <c r="G321" s="28"/>
    </row>
    <row r="322" spans="1:7" ht="15.75">
      <c r="A322" s="20"/>
      <c r="B322" s="24"/>
      <c r="C322" s="20"/>
      <c r="D322" s="20"/>
      <c r="E322" s="25"/>
      <c r="F322" s="20"/>
      <c r="G322" s="28"/>
    </row>
    <row r="323" spans="1:7" ht="15.75">
      <c r="A323" s="31"/>
      <c r="B323" s="34"/>
      <c r="C323" s="20"/>
      <c r="D323" s="20"/>
      <c r="E323" s="25"/>
      <c r="F323" s="20"/>
      <c r="G323" s="28"/>
    </row>
    <row r="324" spans="1:7" ht="15.75">
      <c r="A324" s="31"/>
      <c r="B324" s="34"/>
      <c r="C324" s="20"/>
      <c r="D324" s="20"/>
      <c r="E324" s="25"/>
      <c r="F324" s="20"/>
      <c r="G324" s="28"/>
    </row>
    <row r="325" spans="1:7" ht="15.75">
      <c r="A325" s="20"/>
      <c r="B325" s="32"/>
      <c r="C325" s="25"/>
      <c r="D325" s="33"/>
      <c r="E325" s="25"/>
      <c r="F325" s="33"/>
      <c r="G325" s="28"/>
    </row>
    <row r="326" spans="1:7" ht="15.75">
      <c r="A326" s="20"/>
      <c r="B326" s="24"/>
      <c r="C326" s="20"/>
      <c r="D326" s="20"/>
      <c r="E326" s="25"/>
      <c r="F326" s="20"/>
      <c r="G326" s="28"/>
    </row>
    <row r="327" spans="1:7" ht="15.75">
      <c r="A327" s="31"/>
      <c r="B327" s="34"/>
      <c r="C327" s="20"/>
      <c r="D327" s="20"/>
      <c r="E327" s="25"/>
      <c r="F327" s="20"/>
      <c r="G327" s="28"/>
    </row>
    <row r="328" spans="1:7" ht="15.75">
      <c r="A328" s="31"/>
      <c r="B328" s="34"/>
      <c r="C328" s="20"/>
      <c r="D328" s="20"/>
      <c r="E328" s="25"/>
      <c r="F328" s="20"/>
      <c r="G328" s="28"/>
    </row>
    <row r="329" spans="1:7" ht="15.75">
      <c r="A329" s="20"/>
      <c r="B329" s="32"/>
      <c r="C329" s="25"/>
      <c r="D329" s="33"/>
      <c r="E329" s="25"/>
      <c r="F329" s="33"/>
      <c r="G329" s="28"/>
    </row>
    <row r="330" spans="1:7" ht="15.75">
      <c r="A330" s="20"/>
      <c r="B330" s="32"/>
      <c r="C330" s="25"/>
      <c r="D330" s="33"/>
      <c r="E330" s="25"/>
      <c r="F330" s="33"/>
      <c r="G330" s="28"/>
    </row>
    <row r="331" spans="1:7" ht="15.75">
      <c r="A331" s="31"/>
      <c r="B331" s="34"/>
      <c r="C331" s="20"/>
      <c r="D331" s="20"/>
      <c r="E331" s="25"/>
      <c r="F331" s="33"/>
      <c r="G331" s="28"/>
    </row>
    <row r="332" spans="1:7" ht="15.75">
      <c r="A332" s="31"/>
      <c r="B332" s="34"/>
      <c r="C332" s="20"/>
      <c r="D332" s="20"/>
      <c r="E332" s="25"/>
      <c r="F332" s="33"/>
      <c r="G332" s="28"/>
    </row>
    <row r="333" spans="1:7" ht="15.75">
      <c r="A333" s="20"/>
      <c r="B333" s="32"/>
      <c r="C333" s="25"/>
      <c r="D333" s="33"/>
      <c r="E333" s="25"/>
      <c r="F333" s="33"/>
      <c r="G333" s="28"/>
    </row>
    <row r="334" spans="1:7" ht="15.75">
      <c r="A334" s="20"/>
      <c r="B334" s="32"/>
      <c r="C334" s="25"/>
      <c r="D334" s="33"/>
      <c r="E334" s="25"/>
      <c r="F334" s="33"/>
      <c r="G334" s="28"/>
    </row>
    <row r="335" spans="1:7" ht="15.75">
      <c r="A335" s="31"/>
      <c r="B335" s="34"/>
      <c r="C335" s="20"/>
      <c r="D335" s="20"/>
      <c r="E335" s="25"/>
      <c r="F335" s="33"/>
      <c r="G335" s="28"/>
    </row>
    <row r="336" spans="1:7" ht="15.75">
      <c r="A336" s="31"/>
      <c r="B336" s="34"/>
      <c r="C336" s="20"/>
      <c r="D336" s="20"/>
      <c r="E336" s="25"/>
      <c r="F336" s="33"/>
      <c r="G336" s="28"/>
    </row>
    <row r="337" spans="1:7" ht="15.75">
      <c r="A337" s="20"/>
      <c r="B337" s="32"/>
      <c r="C337" s="25"/>
      <c r="D337" s="33"/>
      <c r="E337" s="25"/>
      <c r="F337" s="33"/>
      <c r="G337" s="28"/>
    </row>
    <row r="338" spans="1:7" ht="15.75">
      <c r="A338" s="20"/>
      <c r="B338" s="24"/>
      <c r="C338" s="20"/>
      <c r="D338" s="20"/>
      <c r="E338" s="25"/>
      <c r="F338" s="20"/>
      <c r="G338" s="28"/>
    </row>
    <row r="339" spans="1:7" ht="15.75">
      <c r="A339" s="31"/>
      <c r="B339" s="34"/>
      <c r="C339" s="20"/>
      <c r="D339" s="20"/>
      <c r="E339" s="25"/>
      <c r="F339" s="20"/>
      <c r="G339" s="28"/>
    </row>
    <row r="340" spans="1:7" ht="15.75">
      <c r="A340" s="31"/>
      <c r="B340" s="34"/>
      <c r="C340" s="20"/>
      <c r="D340" s="20"/>
      <c r="E340" s="25"/>
      <c r="F340" s="20"/>
      <c r="G340" s="28"/>
    </row>
    <row r="341" spans="1:7" ht="15.75">
      <c r="A341" s="20"/>
      <c r="B341" s="32"/>
      <c r="C341" s="25"/>
      <c r="D341" s="33"/>
      <c r="E341" s="25"/>
      <c r="F341" s="33"/>
      <c r="G341" s="28"/>
    </row>
    <row r="342" spans="1:7" ht="15.75">
      <c r="A342" s="20"/>
      <c r="B342" s="24"/>
      <c r="C342" s="20"/>
      <c r="D342" s="20"/>
      <c r="E342" s="25"/>
      <c r="F342" s="20"/>
      <c r="G342" s="28"/>
    </row>
    <row r="343" spans="1:7" ht="15.75">
      <c r="A343" s="31"/>
      <c r="B343" s="34"/>
      <c r="C343" s="20"/>
      <c r="D343" s="20"/>
      <c r="E343" s="25"/>
      <c r="F343" s="20"/>
      <c r="G343" s="28"/>
    </row>
    <row r="344" spans="1:7" ht="15.75">
      <c r="A344" s="31"/>
      <c r="B344" s="34"/>
      <c r="C344" s="20"/>
      <c r="D344" s="20"/>
      <c r="E344" s="25"/>
      <c r="F344" s="20"/>
      <c r="G344" s="28"/>
    </row>
    <row r="345" spans="1:7" ht="15.75">
      <c r="A345" s="20"/>
      <c r="B345" s="32"/>
      <c r="C345" s="25"/>
      <c r="D345" s="33"/>
      <c r="E345" s="25"/>
      <c r="F345" s="33"/>
      <c r="G345" s="28"/>
    </row>
    <row r="346" spans="1:7" ht="15.75">
      <c r="A346" s="20"/>
      <c r="B346" s="24"/>
      <c r="C346" s="20"/>
      <c r="D346" s="20"/>
      <c r="E346" s="25"/>
      <c r="F346" s="20"/>
      <c r="G346" s="28"/>
    </row>
    <row r="347" spans="1:7" ht="15.75">
      <c r="A347" s="31"/>
      <c r="B347" s="34"/>
      <c r="C347" s="20"/>
      <c r="D347" s="20"/>
      <c r="E347" s="25"/>
      <c r="F347" s="20"/>
      <c r="G347" s="28"/>
    </row>
    <row r="348" spans="1:7" ht="15.75">
      <c r="A348" s="31"/>
      <c r="B348" s="34"/>
      <c r="C348" s="20"/>
      <c r="D348" s="20"/>
      <c r="E348" s="25"/>
      <c r="F348" s="20"/>
      <c r="G348" s="28"/>
    </row>
    <row r="349" spans="1:7" ht="15.75">
      <c r="A349" s="20"/>
      <c r="B349" s="32"/>
      <c r="C349" s="25"/>
      <c r="D349" s="33"/>
      <c r="E349" s="25"/>
      <c r="F349" s="33"/>
      <c r="G349" s="28"/>
    </row>
    <row r="350" spans="1:7" ht="15.75">
      <c r="A350" s="20"/>
      <c r="B350" s="32"/>
      <c r="C350" s="25"/>
      <c r="D350" s="33"/>
      <c r="E350" s="25"/>
      <c r="F350" s="33"/>
      <c r="G350" s="28"/>
    </row>
    <row r="351" spans="1:7" ht="15.75">
      <c r="A351" s="31"/>
      <c r="B351" s="47"/>
      <c r="C351" s="25"/>
      <c r="D351" s="33"/>
      <c r="E351" s="25"/>
      <c r="F351" s="33"/>
      <c r="G351" s="28"/>
    </row>
    <row r="352" spans="1:7" ht="15.75">
      <c r="A352" s="31"/>
      <c r="B352" s="47"/>
      <c r="C352" s="25"/>
      <c r="D352" s="33"/>
      <c r="E352" s="25"/>
      <c r="F352" s="33"/>
      <c r="G352" s="28"/>
    </row>
    <row r="353" spans="1:7" ht="15.75">
      <c r="A353" s="20"/>
      <c r="B353" s="32"/>
      <c r="C353" s="25"/>
      <c r="D353" s="33"/>
      <c r="E353" s="25"/>
      <c r="F353" s="33"/>
      <c r="G353" s="28"/>
    </row>
    <row r="354" spans="1:7" ht="15.75">
      <c r="A354" s="20"/>
      <c r="B354" s="32"/>
      <c r="C354" s="25"/>
      <c r="D354" s="33"/>
      <c r="E354" s="25"/>
      <c r="F354" s="33"/>
      <c r="G354" s="28"/>
    </row>
    <row r="355" spans="1:7" ht="15.75">
      <c r="A355" s="20"/>
      <c r="B355" s="24"/>
      <c r="C355" s="20"/>
      <c r="D355" s="20"/>
      <c r="E355" s="22"/>
      <c r="F355" s="21"/>
      <c r="G355" s="30"/>
    </row>
    <row r="356" spans="1:7" ht="15.75">
      <c r="A356" s="20"/>
      <c r="B356" s="24"/>
      <c r="C356" s="20"/>
      <c r="D356" s="20"/>
      <c r="E356" s="25"/>
      <c r="F356" s="20"/>
      <c r="G356" s="28"/>
    </row>
    <row r="357" spans="1:7" ht="15.75">
      <c r="A357" s="21"/>
      <c r="B357" s="14"/>
      <c r="C357" s="20"/>
      <c r="D357" s="20"/>
      <c r="E357" s="25"/>
      <c r="F357" s="20"/>
      <c r="G357" s="28"/>
    </row>
    <row r="358" spans="1:7" ht="15.75">
      <c r="A358" s="21"/>
      <c r="B358" s="14"/>
      <c r="C358" s="20"/>
      <c r="D358" s="20"/>
      <c r="E358" s="25"/>
      <c r="F358" s="20"/>
      <c r="G358" s="28"/>
    </row>
    <row r="359" spans="1:7" ht="15.75">
      <c r="A359" s="21"/>
      <c r="B359" s="27"/>
      <c r="C359" s="20"/>
      <c r="D359" s="20"/>
      <c r="E359" s="25"/>
      <c r="F359" s="20"/>
      <c r="G359" s="28"/>
    </row>
    <row r="360" spans="1:7" ht="15.75">
      <c r="A360" s="20"/>
      <c r="B360" s="14"/>
      <c r="C360" s="20"/>
      <c r="D360" s="20"/>
      <c r="E360" s="25"/>
      <c r="F360" s="20"/>
      <c r="G360" s="28"/>
    </row>
    <row r="361" spans="1:7" ht="15.75">
      <c r="A361" s="20"/>
      <c r="B361" s="45"/>
      <c r="C361" s="20"/>
      <c r="D361" s="20"/>
      <c r="E361" s="25"/>
      <c r="F361" s="20"/>
      <c r="G361" s="28"/>
    </row>
    <row r="362" spans="1:7" ht="15.75">
      <c r="A362" s="20"/>
      <c r="B362" s="45"/>
      <c r="C362" s="20"/>
      <c r="D362" s="20"/>
      <c r="E362" s="25"/>
      <c r="F362" s="20"/>
      <c r="G362" s="28"/>
    </row>
    <row r="363" spans="1:7" ht="15.75">
      <c r="A363" s="20"/>
      <c r="B363" s="45"/>
      <c r="C363" s="20"/>
      <c r="D363" s="20"/>
      <c r="E363" s="25"/>
      <c r="F363" s="20"/>
      <c r="G363" s="28"/>
    </row>
    <row r="364" spans="1:7" ht="15.75">
      <c r="A364" s="20"/>
      <c r="B364" s="45"/>
      <c r="C364" s="20"/>
      <c r="D364" s="20"/>
      <c r="E364" s="25"/>
      <c r="F364" s="20"/>
      <c r="G364" s="28"/>
    </row>
    <row r="365" spans="1:7" ht="15.75">
      <c r="A365" s="20"/>
      <c r="B365" s="45"/>
      <c r="C365" s="20"/>
      <c r="D365" s="20"/>
      <c r="E365" s="25"/>
      <c r="F365" s="20"/>
      <c r="G365" s="28"/>
    </row>
    <row r="366" spans="1:7" ht="15.75">
      <c r="A366" s="31"/>
      <c r="B366" s="34"/>
      <c r="C366" s="20"/>
      <c r="D366" s="20"/>
      <c r="E366" s="25"/>
      <c r="F366" s="20"/>
      <c r="G366" s="28"/>
    </row>
    <row r="367" spans="1:7" ht="15.75">
      <c r="A367" s="31"/>
      <c r="B367" s="34"/>
      <c r="C367" s="20"/>
      <c r="D367" s="20"/>
      <c r="E367" s="25"/>
      <c r="F367" s="20"/>
      <c r="G367" s="28"/>
    </row>
    <row r="368" spans="1:7" ht="15.75">
      <c r="A368" s="20"/>
      <c r="B368" s="32"/>
      <c r="C368" s="25"/>
      <c r="D368" s="33"/>
      <c r="E368" s="25"/>
      <c r="F368" s="33"/>
      <c r="G368" s="28"/>
    </row>
    <row r="369" spans="1:15" ht="15.75">
      <c r="A369" s="20"/>
      <c r="B369" s="24"/>
      <c r="C369" s="20"/>
      <c r="D369" s="20"/>
      <c r="E369" s="25"/>
      <c r="F369" s="20"/>
      <c r="G369" s="28"/>
      <c r="O369" s="13"/>
    </row>
    <row r="370" spans="1:7" ht="15.75">
      <c r="A370" s="31"/>
      <c r="B370" s="34"/>
      <c r="C370" s="20"/>
      <c r="D370" s="20"/>
      <c r="E370" s="25"/>
      <c r="F370" s="20"/>
      <c r="G370" s="28"/>
    </row>
    <row r="371" spans="1:7" ht="15.75">
      <c r="A371" s="31"/>
      <c r="B371" s="34"/>
      <c r="C371" s="20"/>
      <c r="D371" s="20"/>
      <c r="E371" s="25"/>
      <c r="F371" s="20"/>
      <c r="G371" s="28"/>
    </row>
    <row r="372" spans="1:7" ht="15.75">
      <c r="A372" s="31"/>
      <c r="B372" s="34"/>
      <c r="C372" s="20"/>
      <c r="D372" s="20"/>
      <c r="E372" s="25"/>
      <c r="F372" s="20"/>
      <c r="G372" s="28"/>
    </row>
    <row r="373" spans="1:7" ht="15.75">
      <c r="A373" s="31"/>
      <c r="B373" s="34"/>
      <c r="C373" s="20"/>
      <c r="D373" s="20"/>
      <c r="E373" s="25"/>
      <c r="F373" s="20"/>
      <c r="G373" s="28"/>
    </row>
    <row r="374" spans="1:7" ht="15.75">
      <c r="A374" s="20"/>
      <c r="B374" s="32"/>
      <c r="C374" s="25"/>
      <c r="D374" s="33"/>
      <c r="E374" s="25"/>
      <c r="F374" s="33"/>
      <c r="G374" s="28"/>
    </row>
    <row r="375" spans="1:7" ht="15.75">
      <c r="A375" s="20"/>
      <c r="B375" s="32"/>
      <c r="C375" s="25"/>
      <c r="D375" s="33"/>
      <c r="E375" s="25"/>
      <c r="F375" s="33"/>
      <c r="G375" s="28"/>
    </row>
    <row r="376" spans="1:7" ht="15.75">
      <c r="A376" s="31"/>
      <c r="B376" s="35"/>
      <c r="C376" s="25"/>
      <c r="D376" s="33"/>
      <c r="E376" s="25"/>
      <c r="F376" s="33"/>
      <c r="G376" s="28"/>
    </row>
    <row r="377" spans="1:7" ht="15.75">
      <c r="A377" s="20"/>
      <c r="B377" s="32"/>
      <c r="C377" s="25"/>
      <c r="D377" s="33"/>
      <c r="E377" s="25"/>
      <c r="F377" s="33"/>
      <c r="G377" s="28"/>
    </row>
    <row r="378" spans="1:7" ht="15.75">
      <c r="A378" s="20"/>
      <c r="B378" s="32"/>
      <c r="C378" s="25"/>
      <c r="D378" s="33"/>
      <c r="E378" s="25"/>
      <c r="F378" s="33"/>
      <c r="G378" s="28"/>
    </row>
    <row r="379" spans="1:7" ht="15.75">
      <c r="A379" s="20"/>
      <c r="B379" s="32"/>
      <c r="C379" s="25"/>
      <c r="D379" s="33"/>
      <c r="E379" s="25"/>
      <c r="F379" s="33"/>
      <c r="G379" s="28"/>
    </row>
    <row r="380" spans="1:7" ht="63.75" customHeight="1">
      <c r="A380" s="31"/>
      <c r="B380" s="35"/>
      <c r="C380" s="25"/>
      <c r="D380" s="33"/>
      <c r="E380" s="25"/>
      <c r="F380" s="33"/>
      <c r="G380" s="28"/>
    </row>
    <row r="381" spans="1:7" ht="15.75">
      <c r="A381" s="20"/>
      <c r="B381" s="32"/>
      <c r="C381" s="25"/>
      <c r="D381" s="33"/>
      <c r="E381" s="25"/>
      <c r="F381" s="33"/>
      <c r="G381" s="28"/>
    </row>
    <row r="382" spans="1:7" ht="15.75">
      <c r="A382" s="20"/>
      <c r="B382" s="32"/>
      <c r="C382" s="25"/>
      <c r="D382" s="33"/>
      <c r="E382" s="25"/>
      <c r="F382" s="33"/>
      <c r="G382" s="28"/>
    </row>
    <row r="383" spans="1:7" ht="15.75">
      <c r="A383" s="20"/>
      <c r="B383" s="32"/>
      <c r="C383" s="25"/>
      <c r="D383" s="33"/>
      <c r="E383" s="25"/>
      <c r="F383" s="33"/>
      <c r="G383" s="28"/>
    </row>
    <row r="384" spans="1:7" ht="15.75">
      <c r="A384" s="31"/>
      <c r="B384" s="34"/>
      <c r="C384" s="20"/>
      <c r="D384" s="20"/>
      <c r="E384" s="25"/>
      <c r="F384" s="20"/>
      <c r="G384" s="28"/>
    </row>
    <row r="385" spans="1:7" ht="15.75">
      <c r="A385" s="31"/>
      <c r="B385" s="34"/>
      <c r="C385" s="20"/>
      <c r="D385" s="20"/>
      <c r="E385" s="25"/>
      <c r="F385" s="20"/>
      <c r="G385" s="28"/>
    </row>
    <row r="386" spans="1:7" ht="15.75">
      <c r="A386" s="20"/>
      <c r="B386" s="32"/>
      <c r="C386" s="25"/>
      <c r="D386" s="33"/>
      <c r="E386" s="25"/>
      <c r="F386" s="33"/>
      <c r="G386" s="28"/>
    </row>
    <row r="387" spans="1:7" ht="15.75">
      <c r="A387" s="20"/>
      <c r="B387" s="24"/>
      <c r="C387" s="20"/>
      <c r="D387" s="20"/>
      <c r="E387" s="25"/>
      <c r="F387" s="20"/>
      <c r="G387" s="28"/>
    </row>
    <row r="388" spans="1:7" ht="15.75">
      <c r="A388" s="31"/>
      <c r="B388" s="34"/>
      <c r="C388" s="20"/>
      <c r="D388" s="20"/>
      <c r="E388" s="25"/>
      <c r="F388" s="20"/>
      <c r="G388" s="28"/>
    </row>
    <row r="389" spans="1:7" ht="15.75">
      <c r="A389" s="31"/>
      <c r="B389" s="34"/>
      <c r="C389" s="20"/>
      <c r="D389" s="20"/>
      <c r="E389" s="25"/>
      <c r="F389" s="20"/>
      <c r="G389" s="28"/>
    </row>
    <row r="390" spans="1:7" ht="15.75">
      <c r="A390" s="31"/>
      <c r="B390" s="34"/>
      <c r="C390" s="20"/>
      <c r="D390" s="20"/>
      <c r="E390" s="25"/>
      <c r="F390" s="20"/>
      <c r="G390" s="28"/>
    </row>
    <row r="391" spans="1:7" ht="15.75">
      <c r="A391" s="31"/>
      <c r="B391" s="34"/>
      <c r="C391" s="20"/>
      <c r="D391" s="20"/>
      <c r="E391" s="25"/>
      <c r="F391" s="20"/>
      <c r="G391" s="28"/>
    </row>
    <row r="392" spans="1:7" ht="15.75">
      <c r="A392" s="31"/>
      <c r="B392" s="34"/>
      <c r="C392" s="20"/>
      <c r="D392" s="20"/>
      <c r="E392" s="25"/>
      <c r="F392" s="20"/>
      <c r="G392" s="28"/>
    </row>
    <row r="393" spans="1:7" ht="15.75">
      <c r="A393" s="31"/>
      <c r="B393" s="34"/>
      <c r="C393" s="20"/>
      <c r="D393" s="20"/>
      <c r="E393" s="25"/>
      <c r="F393" s="20"/>
      <c r="G393" s="28"/>
    </row>
    <row r="394" spans="1:7" ht="15.75">
      <c r="A394" s="20"/>
      <c r="B394" s="32"/>
      <c r="C394" s="25"/>
      <c r="D394" s="33"/>
      <c r="E394" s="25"/>
      <c r="F394" s="33"/>
      <c r="G394" s="28"/>
    </row>
    <row r="395" spans="1:7" ht="15.75">
      <c r="A395" s="20"/>
      <c r="B395" s="24"/>
      <c r="C395" s="20"/>
      <c r="D395" s="20"/>
      <c r="E395" s="25"/>
      <c r="F395" s="20"/>
      <c r="G395" s="28"/>
    </row>
    <row r="396" spans="1:7" ht="39" customHeight="1">
      <c r="A396" s="31"/>
      <c r="B396" s="34"/>
      <c r="C396" s="20"/>
      <c r="D396" s="20"/>
      <c r="E396" s="25"/>
      <c r="F396" s="20"/>
      <c r="G396" s="28"/>
    </row>
    <row r="397" spans="1:7" ht="15.75">
      <c r="A397" s="31"/>
      <c r="B397" s="34"/>
      <c r="C397" s="20"/>
      <c r="D397" s="20"/>
      <c r="E397" s="25"/>
      <c r="F397" s="20"/>
      <c r="G397" s="28"/>
    </row>
    <row r="398" spans="1:7" ht="15.75">
      <c r="A398" s="20"/>
      <c r="B398" s="32"/>
      <c r="C398" s="25"/>
      <c r="D398" s="33"/>
      <c r="E398" s="25"/>
      <c r="F398" s="33"/>
      <c r="G398" s="28"/>
    </row>
    <row r="399" spans="1:7" ht="15.75">
      <c r="A399" s="20"/>
      <c r="B399" s="24"/>
      <c r="C399" s="20"/>
      <c r="D399" s="20"/>
      <c r="E399" s="25"/>
      <c r="F399" s="20"/>
      <c r="G399" s="28"/>
    </row>
    <row r="400" spans="1:7" ht="15.75">
      <c r="A400" s="31"/>
      <c r="B400" s="34"/>
      <c r="C400" s="20"/>
      <c r="D400" s="20"/>
      <c r="E400" s="25"/>
      <c r="F400" s="20"/>
      <c r="G400" s="28"/>
    </row>
    <row r="401" spans="1:7" ht="15.75">
      <c r="A401" s="31"/>
      <c r="B401" s="34"/>
      <c r="C401" s="20"/>
      <c r="D401" s="20"/>
      <c r="E401" s="25"/>
      <c r="F401" s="20"/>
      <c r="G401" s="28"/>
    </row>
    <row r="402" spans="1:7" ht="15.75">
      <c r="A402" s="20"/>
      <c r="B402" s="32"/>
      <c r="C402" s="25"/>
      <c r="D402" s="33"/>
      <c r="E402" s="25"/>
      <c r="F402" s="33"/>
      <c r="G402" s="28"/>
    </row>
    <row r="403" spans="1:7" ht="15.75">
      <c r="A403" s="20"/>
      <c r="B403" s="24"/>
      <c r="C403" s="20"/>
      <c r="D403" s="20"/>
      <c r="E403" s="25"/>
      <c r="F403" s="20"/>
      <c r="G403" s="28"/>
    </row>
    <row r="404" spans="1:7" ht="15.75">
      <c r="A404" s="31"/>
      <c r="B404" s="34"/>
      <c r="C404" s="20"/>
      <c r="D404" s="20"/>
      <c r="E404" s="25"/>
      <c r="F404" s="20"/>
      <c r="G404" s="28"/>
    </row>
    <row r="405" spans="1:7" ht="15.75">
      <c r="A405" s="31"/>
      <c r="B405" s="34"/>
      <c r="C405" s="20"/>
      <c r="D405" s="20"/>
      <c r="E405" s="25"/>
      <c r="F405" s="20"/>
      <c r="G405" s="28"/>
    </row>
    <row r="406" spans="1:7" ht="15.75">
      <c r="A406" s="20"/>
      <c r="B406" s="32"/>
      <c r="C406" s="25"/>
      <c r="D406" s="33"/>
      <c r="E406" s="25"/>
      <c r="F406" s="33"/>
      <c r="G406" s="28"/>
    </row>
    <row r="407" spans="1:7" ht="15.75">
      <c r="A407" s="20"/>
      <c r="B407" s="24"/>
      <c r="C407" s="20"/>
      <c r="D407" s="20"/>
      <c r="E407" s="25"/>
      <c r="F407" s="20"/>
      <c r="G407" s="28"/>
    </row>
    <row r="408" spans="1:15" ht="311.25" customHeight="1">
      <c r="A408" s="31"/>
      <c r="B408" s="34"/>
      <c r="C408" s="20"/>
      <c r="D408" s="20"/>
      <c r="E408" s="25"/>
      <c r="F408" s="20"/>
      <c r="G408" s="28"/>
      <c r="O408" s="48"/>
    </row>
    <row r="409" spans="1:7" ht="15.75">
      <c r="A409" s="31"/>
      <c r="B409" s="34"/>
      <c r="C409" s="20"/>
      <c r="D409" s="20"/>
      <c r="E409" s="25"/>
      <c r="F409" s="20"/>
      <c r="G409" s="28"/>
    </row>
    <row r="410" spans="1:7" ht="15.75">
      <c r="A410" s="20"/>
      <c r="B410" s="32"/>
      <c r="C410" s="25"/>
      <c r="D410" s="33"/>
      <c r="E410" s="25"/>
      <c r="F410" s="33"/>
      <c r="G410" s="28"/>
    </row>
    <row r="411" spans="1:7" ht="15.75">
      <c r="A411" s="20"/>
      <c r="B411" s="24"/>
      <c r="C411" s="20"/>
      <c r="D411" s="20"/>
      <c r="E411" s="25"/>
      <c r="F411" s="20"/>
      <c r="G411" s="28"/>
    </row>
    <row r="412" spans="1:7" ht="15.75">
      <c r="A412" s="31"/>
      <c r="B412" s="34"/>
      <c r="C412" s="20"/>
      <c r="D412" s="20"/>
      <c r="E412" s="25"/>
      <c r="F412" s="20"/>
      <c r="G412" s="28"/>
    </row>
    <row r="413" spans="1:7" ht="15.75">
      <c r="A413" s="31"/>
      <c r="B413" s="34"/>
      <c r="C413" s="20"/>
      <c r="D413" s="20"/>
      <c r="E413" s="25"/>
      <c r="F413" s="20"/>
      <c r="G413" s="28"/>
    </row>
    <row r="414" spans="1:7" ht="15.75">
      <c r="A414" s="20"/>
      <c r="B414" s="32"/>
      <c r="C414" s="25"/>
      <c r="D414" s="33"/>
      <c r="E414" s="25"/>
      <c r="F414" s="33"/>
      <c r="G414" s="28"/>
    </row>
    <row r="415" spans="1:7" ht="15.75">
      <c r="A415" s="20"/>
      <c r="B415" s="24"/>
      <c r="C415" s="20"/>
      <c r="D415" s="20"/>
      <c r="E415" s="25"/>
      <c r="F415" s="20"/>
      <c r="G415" s="28"/>
    </row>
    <row r="416" spans="1:7" ht="15.75">
      <c r="A416" s="31"/>
      <c r="B416" s="34"/>
      <c r="C416" s="20"/>
      <c r="D416" s="20"/>
      <c r="E416" s="25"/>
      <c r="F416" s="20"/>
      <c r="G416" s="28"/>
    </row>
    <row r="417" spans="1:7" ht="15.75">
      <c r="A417" s="31"/>
      <c r="B417" s="34"/>
      <c r="C417" s="20"/>
      <c r="D417" s="20"/>
      <c r="E417" s="25"/>
      <c r="F417" s="20"/>
      <c r="G417" s="28"/>
    </row>
    <row r="418" spans="1:7" ht="15.75">
      <c r="A418" s="20"/>
      <c r="B418" s="32"/>
      <c r="C418" s="25"/>
      <c r="D418" s="33"/>
      <c r="E418" s="25"/>
      <c r="F418" s="33"/>
      <c r="G418" s="28"/>
    </row>
    <row r="419" spans="1:7" ht="15.75">
      <c r="A419" s="20"/>
      <c r="B419" s="24"/>
      <c r="C419" s="20"/>
      <c r="D419" s="20"/>
      <c r="E419" s="25"/>
      <c r="F419" s="20"/>
      <c r="G419" s="28"/>
    </row>
    <row r="420" spans="1:7" ht="15.75">
      <c r="A420" s="31"/>
      <c r="B420" s="34"/>
      <c r="C420" s="20"/>
      <c r="D420" s="20"/>
      <c r="E420" s="25"/>
      <c r="F420" s="20"/>
      <c r="G420" s="28"/>
    </row>
    <row r="421" spans="1:7" ht="15.75">
      <c r="A421" s="31"/>
      <c r="B421" s="34"/>
      <c r="C421" s="20"/>
      <c r="D421" s="20"/>
      <c r="E421" s="25"/>
      <c r="F421" s="20"/>
      <c r="G421" s="28"/>
    </row>
    <row r="422" spans="1:7" ht="15.75">
      <c r="A422" s="20"/>
      <c r="B422" s="32"/>
      <c r="C422" s="25"/>
      <c r="D422" s="33"/>
      <c r="E422" s="25"/>
      <c r="F422" s="33"/>
      <c r="G422" s="28"/>
    </row>
    <row r="423" spans="1:7" ht="15.75">
      <c r="A423" s="20"/>
      <c r="B423" s="24"/>
      <c r="C423" s="20"/>
      <c r="D423" s="20"/>
      <c r="E423" s="25"/>
      <c r="F423" s="20"/>
      <c r="G423" s="28"/>
    </row>
    <row r="424" spans="1:7" ht="15.75">
      <c r="A424" s="31"/>
      <c r="B424" s="34"/>
      <c r="C424" s="20"/>
      <c r="D424" s="20"/>
      <c r="E424" s="25"/>
      <c r="F424" s="20"/>
      <c r="G424" s="28"/>
    </row>
    <row r="425" spans="1:7" ht="15.75">
      <c r="A425" s="31"/>
      <c r="B425" s="34"/>
      <c r="C425" s="20"/>
      <c r="D425" s="20"/>
      <c r="E425" s="25"/>
      <c r="F425" s="20"/>
      <c r="G425" s="28"/>
    </row>
    <row r="426" spans="1:7" ht="15.75">
      <c r="A426" s="20"/>
      <c r="B426" s="32"/>
      <c r="C426" s="25"/>
      <c r="D426" s="33"/>
      <c r="E426" s="25"/>
      <c r="F426" s="33"/>
      <c r="G426" s="28"/>
    </row>
    <row r="427" spans="1:7" ht="15.75">
      <c r="A427" s="20"/>
      <c r="B427" s="32"/>
      <c r="C427" s="25"/>
      <c r="D427" s="33"/>
      <c r="E427" s="25"/>
      <c r="F427" s="33"/>
      <c r="G427" s="28"/>
    </row>
    <row r="428" spans="1:7" ht="15.75">
      <c r="A428" s="31"/>
      <c r="B428" s="34"/>
      <c r="C428" s="20"/>
      <c r="D428" s="20"/>
      <c r="E428" s="25"/>
      <c r="F428" s="20"/>
      <c r="G428" s="28"/>
    </row>
    <row r="429" spans="1:7" ht="15.75">
      <c r="A429" s="31"/>
      <c r="B429" s="34"/>
      <c r="C429" s="20"/>
      <c r="D429" s="20"/>
      <c r="E429" s="25"/>
      <c r="F429" s="20"/>
      <c r="G429" s="28"/>
    </row>
    <row r="430" spans="1:7" ht="15.75">
      <c r="A430" s="20"/>
      <c r="B430" s="32"/>
      <c r="C430" s="25"/>
      <c r="D430" s="33"/>
      <c r="E430" s="25"/>
      <c r="F430" s="33"/>
      <c r="G430" s="28"/>
    </row>
    <row r="431" spans="1:7" ht="15.75">
      <c r="A431" s="20"/>
      <c r="B431" s="32"/>
      <c r="C431" s="25"/>
      <c r="D431" s="33"/>
      <c r="E431" s="25"/>
      <c r="F431" s="33"/>
      <c r="G431" s="28"/>
    </row>
    <row r="432" spans="1:7" ht="15.75">
      <c r="A432" s="31"/>
      <c r="B432" s="34"/>
      <c r="C432" s="20"/>
      <c r="D432" s="20"/>
      <c r="E432" s="25"/>
      <c r="F432" s="20"/>
      <c r="G432" s="28"/>
    </row>
    <row r="433" spans="1:7" ht="15.75">
      <c r="A433" s="31"/>
      <c r="B433" s="34"/>
      <c r="C433" s="20"/>
      <c r="D433" s="20"/>
      <c r="E433" s="25"/>
      <c r="F433" s="20"/>
      <c r="G433" s="28"/>
    </row>
    <row r="434" spans="1:7" ht="15.75">
      <c r="A434" s="20"/>
      <c r="B434" s="32"/>
      <c r="C434" s="25"/>
      <c r="D434" s="33"/>
      <c r="E434" s="25"/>
      <c r="F434" s="33"/>
      <c r="G434" s="28"/>
    </row>
    <row r="435" spans="1:7" ht="15.75">
      <c r="A435" s="20"/>
      <c r="B435" s="32"/>
      <c r="C435" s="25"/>
      <c r="D435" s="33"/>
      <c r="E435" s="25"/>
      <c r="F435" s="33"/>
      <c r="G435" s="28"/>
    </row>
    <row r="436" spans="1:7" ht="15.75">
      <c r="A436" s="31"/>
      <c r="B436" s="34"/>
      <c r="C436" s="20"/>
      <c r="D436" s="20"/>
      <c r="E436" s="25"/>
      <c r="F436" s="20"/>
      <c r="G436" s="28"/>
    </row>
    <row r="437" spans="1:7" ht="15.75">
      <c r="A437" s="31"/>
      <c r="B437" s="34"/>
      <c r="C437" s="20"/>
      <c r="D437" s="20"/>
      <c r="E437" s="25"/>
      <c r="F437" s="20"/>
      <c r="G437" s="28"/>
    </row>
    <row r="438" spans="1:7" ht="15.75">
      <c r="A438" s="31"/>
      <c r="B438" s="34"/>
      <c r="C438" s="20"/>
      <c r="D438" s="20"/>
      <c r="E438" s="25"/>
      <c r="F438" s="20"/>
      <c r="G438" s="28"/>
    </row>
    <row r="439" spans="1:7" ht="15.75">
      <c r="A439" s="20"/>
      <c r="B439" s="32"/>
      <c r="C439" s="25"/>
      <c r="D439" s="33"/>
      <c r="E439" s="25"/>
      <c r="F439" s="33"/>
      <c r="G439" s="28"/>
    </row>
    <row r="440" spans="1:7" ht="15.75">
      <c r="A440" s="20"/>
      <c r="B440" s="24"/>
      <c r="C440" s="20"/>
      <c r="D440" s="20"/>
      <c r="E440" s="25"/>
      <c r="F440" s="20"/>
      <c r="G440" s="28"/>
    </row>
    <row r="441" spans="1:7" ht="15.75">
      <c r="A441" s="31"/>
      <c r="B441" s="34"/>
      <c r="C441" s="20"/>
      <c r="D441" s="20"/>
      <c r="E441" s="25"/>
      <c r="F441" s="20"/>
      <c r="G441" s="28"/>
    </row>
    <row r="442" spans="1:7" ht="15.75">
      <c r="A442" s="20"/>
      <c r="B442" s="32"/>
      <c r="C442" s="25"/>
      <c r="D442" s="33"/>
      <c r="E442" s="25"/>
      <c r="F442" s="33"/>
      <c r="G442" s="28"/>
    </row>
    <row r="443" spans="1:7" ht="15.75">
      <c r="A443" s="20"/>
      <c r="B443" s="24"/>
      <c r="C443" s="20"/>
      <c r="D443" s="20"/>
      <c r="E443" s="25"/>
      <c r="F443" s="20"/>
      <c r="G443" s="28"/>
    </row>
    <row r="444" spans="1:7" ht="15.75">
      <c r="A444" s="20"/>
      <c r="B444" s="24"/>
      <c r="C444" s="20"/>
      <c r="D444" s="20"/>
      <c r="E444" s="25"/>
      <c r="F444" s="20"/>
      <c r="G444" s="28"/>
    </row>
    <row r="445" spans="1:7" ht="15.75">
      <c r="A445" s="31"/>
      <c r="B445" s="34"/>
      <c r="C445" s="20"/>
      <c r="D445" s="20"/>
      <c r="E445" s="25"/>
      <c r="F445" s="20"/>
      <c r="G445" s="28"/>
    </row>
    <row r="446" spans="1:7" ht="15.75">
      <c r="A446" s="31"/>
      <c r="B446" s="34"/>
      <c r="C446" s="20"/>
      <c r="D446" s="20"/>
      <c r="E446" s="25"/>
      <c r="F446" s="20"/>
      <c r="G446" s="28"/>
    </row>
    <row r="447" spans="1:7" ht="15.75">
      <c r="A447" s="31"/>
      <c r="B447" s="34"/>
      <c r="C447" s="20"/>
      <c r="D447" s="20"/>
      <c r="E447" s="25"/>
      <c r="F447" s="20"/>
      <c r="G447" s="28"/>
    </row>
    <row r="448" spans="1:7" ht="15.75">
      <c r="A448" s="20"/>
      <c r="B448" s="32"/>
      <c r="C448" s="25"/>
      <c r="D448" s="33"/>
      <c r="E448" s="25"/>
      <c r="F448" s="33"/>
      <c r="G448" s="28"/>
    </row>
    <row r="449" spans="1:7" ht="15.75">
      <c r="A449" s="20"/>
      <c r="B449" s="24"/>
      <c r="C449" s="20"/>
      <c r="D449" s="20"/>
      <c r="E449" s="25"/>
      <c r="F449" s="20"/>
      <c r="G449" s="28"/>
    </row>
    <row r="450" spans="1:7" ht="15.75">
      <c r="A450" s="31"/>
      <c r="B450" s="34"/>
      <c r="C450" s="20"/>
      <c r="D450" s="20"/>
      <c r="E450" s="25"/>
      <c r="F450" s="20"/>
      <c r="G450" s="28"/>
    </row>
    <row r="451" spans="1:7" ht="15.75">
      <c r="A451" s="20"/>
      <c r="B451" s="32"/>
      <c r="C451" s="25"/>
      <c r="D451" s="33"/>
      <c r="E451" s="25"/>
      <c r="F451" s="33"/>
      <c r="G451" s="28"/>
    </row>
    <row r="452" spans="1:7" ht="15.75">
      <c r="A452" s="20"/>
      <c r="B452" s="24"/>
      <c r="C452" s="20"/>
      <c r="D452" s="20"/>
      <c r="E452" s="25"/>
      <c r="F452" s="20"/>
      <c r="G452" s="28"/>
    </row>
    <row r="453" spans="1:7" ht="15.75">
      <c r="A453" s="31"/>
      <c r="B453" s="34"/>
      <c r="C453" s="20"/>
      <c r="D453" s="20"/>
      <c r="E453" s="25"/>
      <c r="F453" s="20"/>
      <c r="G453" s="28"/>
    </row>
    <row r="454" spans="1:7" ht="15.75">
      <c r="A454" s="20"/>
      <c r="B454" s="32"/>
      <c r="C454" s="25"/>
      <c r="D454" s="33"/>
      <c r="E454" s="25"/>
      <c r="F454" s="33"/>
      <c r="G454" s="28"/>
    </row>
    <row r="455" spans="1:7" ht="15.75">
      <c r="A455" s="20"/>
      <c r="B455" s="24"/>
      <c r="C455" s="20"/>
      <c r="D455" s="20"/>
      <c r="E455" s="25"/>
      <c r="F455" s="20"/>
      <c r="G455" s="28"/>
    </row>
    <row r="456" spans="1:7" ht="15.75">
      <c r="A456" s="31"/>
      <c r="B456" s="34"/>
      <c r="C456" s="20"/>
      <c r="D456" s="20"/>
      <c r="E456" s="25"/>
      <c r="F456" s="20"/>
      <c r="G456" s="28"/>
    </row>
    <row r="457" spans="1:7" ht="15.75">
      <c r="A457" s="31"/>
      <c r="B457" s="34"/>
      <c r="C457" s="20"/>
      <c r="D457" s="20"/>
      <c r="E457" s="25"/>
      <c r="F457" s="20"/>
      <c r="G457" s="28"/>
    </row>
    <row r="458" spans="1:7" ht="15.75">
      <c r="A458" s="31"/>
      <c r="B458" s="34"/>
      <c r="C458" s="20"/>
      <c r="D458" s="20"/>
      <c r="E458" s="25"/>
      <c r="F458" s="20"/>
      <c r="G458" s="28"/>
    </row>
    <row r="459" spans="1:7" ht="15.75">
      <c r="A459" s="31"/>
      <c r="B459" s="32"/>
      <c r="C459" s="25"/>
      <c r="D459" s="33"/>
      <c r="E459" s="25"/>
      <c r="F459" s="33"/>
      <c r="G459" s="28"/>
    </row>
    <row r="460" spans="1:7" ht="15.75">
      <c r="A460" s="31"/>
      <c r="B460" s="34"/>
      <c r="C460" s="20"/>
      <c r="D460" s="20"/>
      <c r="E460" s="25"/>
      <c r="F460" s="20"/>
      <c r="G460" s="28"/>
    </row>
    <row r="461" spans="1:7" ht="15.75">
      <c r="A461" s="31"/>
      <c r="B461" s="32"/>
      <c r="C461" s="25"/>
      <c r="D461" s="33"/>
      <c r="E461" s="25"/>
      <c r="F461" s="33"/>
      <c r="G461" s="28"/>
    </row>
    <row r="462" spans="1:7" ht="15.75">
      <c r="A462" s="20"/>
      <c r="B462" s="34"/>
      <c r="C462" s="20"/>
      <c r="D462" s="20"/>
      <c r="E462" s="25"/>
      <c r="F462" s="20"/>
      <c r="G462" s="28"/>
    </row>
    <row r="463" spans="1:7" ht="15.75">
      <c r="A463" s="20"/>
      <c r="B463" s="32"/>
      <c r="C463" s="25"/>
      <c r="D463" s="33"/>
      <c r="E463" s="25"/>
      <c r="F463" s="33"/>
      <c r="G463" s="28"/>
    </row>
    <row r="464" spans="1:7" ht="15.75">
      <c r="A464" s="20"/>
      <c r="B464" s="34"/>
      <c r="C464" s="20"/>
      <c r="D464" s="20"/>
      <c r="E464" s="25"/>
      <c r="F464" s="20"/>
      <c r="G464" s="28"/>
    </row>
    <row r="465" spans="1:7" ht="15.75">
      <c r="A465" s="31"/>
      <c r="B465" s="34"/>
      <c r="C465" s="20"/>
      <c r="D465" s="20"/>
      <c r="E465" s="25"/>
      <c r="F465" s="20"/>
      <c r="G465" s="28"/>
    </row>
    <row r="466" spans="1:7" ht="15.75">
      <c r="A466" s="20"/>
      <c r="B466" s="34"/>
      <c r="C466" s="20"/>
      <c r="D466" s="20"/>
      <c r="E466" s="25"/>
      <c r="F466" s="20"/>
      <c r="G466" s="28"/>
    </row>
    <row r="467" spans="1:7" ht="15.75">
      <c r="A467" s="20"/>
      <c r="B467" s="34"/>
      <c r="C467" s="20"/>
      <c r="D467" s="20"/>
      <c r="E467" s="25"/>
      <c r="F467" s="20"/>
      <c r="G467" s="28"/>
    </row>
    <row r="468" spans="1:7" ht="15.75">
      <c r="A468" s="20"/>
      <c r="B468" s="32"/>
      <c r="C468" s="25"/>
      <c r="D468" s="33"/>
      <c r="E468" s="25"/>
      <c r="F468" s="33"/>
      <c r="G468" s="28"/>
    </row>
    <row r="469" spans="1:7" ht="15.75">
      <c r="A469" s="20"/>
      <c r="B469" s="34"/>
      <c r="C469" s="20"/>
      <c r="D469" s="20"/>
      <c r="E469" s="25"/>
      <c r="F469" s="20"/>
      <c r="G469" s="28"/>
    </row>
    <row r="470" spans="1:7" ht="15.75">
      <c r="A470" s="20"/>
      <c r="B470" s="32"/>
      <c r="C470" s="25"/>
      <c r="D470" s="33"/>
      <c r="E470" s="25"/>
      <c r="F470" s="33"/>
      <c r="G470" s="28"/>
    </row>
    <row r="471" spans="1:7" ht="15.75">
      <c r="A471" s="20"/>
      <c r="B471" s="34"/>
      <c r="C471" s="20"/>
      <c r="D471" s="20"/>
      <c r="E471" s="25"/>
      <c r="F471" s="20"/>
      <c r="G471" s="28"/>
    </row>
    <row r="472" spans="1:7" ht="15.75">
      <c r="A472" s="20"/>
      <c r="B472" s="32"/>
      <c r="C472" s="25"/>
      <c r="D472" s="33"/>
      <c r="E472" s="25"/>
      <c r="F472" s="33"/>
      <c r="G472" s="28"/>
    </row>
    <row r="473" spans="1:7" ht="15.75">
      <c r="A473" s="20"/>
      <c r="B473" s="34"/>
      <c r="C473" s="20"/>
      <c r="D473" s="20"/>
      <c r="E473" s="25"/>
      <c r="F473" s="20"/>
      <c r="G473" s="28"/>
    </row>
    <row r="474" spans="1:7" ht="15.75">
      <c r="A474" s="20"/>
      <c r="B474" s="32"/>
      <c r="C474" s="25"/>
      <c r="D474" s="33"/>
      <c r="E474" s="25"/>
      <c r="F474" s="33"/>
      <c r="G474" s="28"/>
    </row>
    <row r="475" spans="1:7" ht="15.75">
      <c r="A475" s="20"/>
      <c r="B475" s="34"/>
      <c r="C475" s="20"/>
      <c r="D475" s="20"/>
      <c r="E475" s="25"/>
      <c r="F475" s="20"/>
      <c r="G475" s="28"/>
    </row>
    <row r="476" spans="1:7" ht="15.75">
      <c r="A476" s="20"/>
      <c r="B476" s="32"/>
      <c r="C476" s="25"/>
      <c r="D476" s="33"/>
      <c r="E476" s="25"/>
      <c r="F476" s="33"/>
      <c r="G476" s="28"/>
    </row>
    <row r="477" spans="1:7" ht="15.75">
      <c r="A477" s="20"/>
      <c r="B477" s="34"/>
      <c r="C477" s="20"/>
      <c r="D477" s="20"/>
      <c r="E477" s="25"/>
      <c r="F477" s="20"/>
      <c r="G477" s="28"/>
    </row>
    <row r="478" spans="1:7" ht="15.75">
      <c r="A478" s="20"/>
      <c r="B478" s="32"/>
      <c r="C478" s="25"/>
      <c r="D478" s="33"/>
      <c r="E478" s="25"/>
      <c r="F478" s="33"/>
      <c r="G478" s="28"/>
    </row>
    <row r="479" spans="1:7" ht="15.75">
      <c r="A479" s="20"/>
      <c r="B479" s="32"/>
      <c r="C479" s="25"/>
      <c r="D479" s="33"/>
      <c r="E479" s="25"/>
      <c r="F479" s="33"/>
      <c r="G479" s="28"/>
    </row>
    <row r="480" spans="1:7" ht="107.25" customHeight="1">
      <c r="A480" s="31"/>
      <c r="B480" s="34"/>
      <c r="C480" s="20"/>
      <c r="D480" s="20"/>
      <c r="E480" s="25"/>
      <c r="F480" s="20"/>
      <c r="G480" s="28"/>
    </row>
    <row r="481" spans="1:7" ht="15.75">
      <c r="A481" s="31"/>
      <c r="B481" s="34"/>
      <c r="C481" s="20"/>
      <c r="D481" s="20"/>
      <c r="E481" s="25"/>
      <c r="F481" s="20"/>
      <c r="G481" s="28"/>
    </row>
    <row r="482" spans="1:7" ht="15.75">
      <c r="A482" s="31"/>
      <c r="B482" s="34"/>
      <c r="C482" s="20"/>
      <c r="D482" s="20"/>
      <c r="E482" s="25"/>
      <c r="F482" s="20"/>
      <c r="G482" s="28"/>
    </row>
    <row r="483" spans="1:7" ht="15.75">
      <c r="A483" s="31"/>
      <c r="B483" s="32"/>
      <c r="C483" s="25"/>
      <c r="D483" s="33"/>
      <c r="E483" s="25"/>
      <c r="F483" s="33"/>
      <c r="G483" s="28"/>
    </row>
    <row r="484" spans="1:7" ht="15.75">
      <c r="A484" s="20"/>
      <c r="B484" s="32"/>
      <c r="C484" s="25"/>
      <c r="D484" s="33"/>
      <c r="E484" s="25"/>
      <c r="F484" s="33"/>
      <c r="G484" s="28"/>
    </row>
    <row r="485" spans="1:7" ht="15.75">
      <c r="A485" s="31"/>
      <c r="B485" s="34"/>
      <c r="C485" s="20"/>
      <c r="D485" s="20"/>
      <c r="E485" s="25"/>
      <c r="F485" s="20"/>
      <c r="G485" s="28"/>
    </row>
    <row r="486" spans="1:7" ht="15.75">
      <c r="A486" s="31"/>
      <c r="B486" s="34"/>
      <c r="C486" s="20"/>
      <c r="D486" s="20"/>
      <c r="E486" s="25"/>
      <c r="F486" s="20"/>
      <c r="G486" s="28"/>
    </row>
    <row r="487" spans="1:7" ht="15.75">
      <c r="A487" s="20"/>
      <c r="B487" s="32"/>
      <c r="C487" s="25"/>
      <c r="D487" s="33"/>
      <c r="E487" s="25"/>
      <c r="F487" s="33"/>
      <c r="G487" s="28"/>
    </row>
    <row r="488" spans="1:7" ht="15.75">
      <c r="A488" s="20"/>
      <c r="B488" s="32"/>
      <c r="C488" s="25"/>
      <c r="D488" s="33"/>
      <c r="E488" s="25"/>
      <c r="F488" s="33"/>
      <c r="G488" s="28"/>
    </row>
    <row r="489" spans="1:7" ht="15.75">
      <c r="A489" s="31"/>
      <c r="B489" s="34"/>
      <c r="C489" s="20"/>
      <c r="D489" s="20"/>
      <c r="E489" s="25"/>
      <c r="F489" s="20"/>
      <c r="G489" s="28"/>
    </row>
    <row r="490" spans="1:7" ht="15.75">
      <c r="A490" s="31"/>
      <c r="B490" s="34"/>
      <c r="C490" s="20"/>
      <c r="D490" s="20"/>
      <c r="E490" s="25"/>
      <c r="F490" s="20"/>
      <c r="G490" s="28"/>
    </row>
    <row r="491" spans="1:7" ht="15.75">
      <c r="A491" s="20"/>
      <c r="B491" s="32"/>
      <c r="C491" s="25"/>
      <c r="D491" s="33"/>
      <c r="E491" s="25"/>
      <c r="F491" s="33"/>
      <c r="G491" s="28"/>
    </row>
    <row r="492" spans="1:7" ht="15.75">
      <c r="A492" s="20"/>
      <c r="B492" s="32"/>
      <c r="C492" s="25"/>
      <c r="D492" s="33"/>
      <c r="E492" s="25"/>
      <c r="F492" s="33"/>
      <c r="G492" s="28"/>
    </row>
    <row r="493" spans="1:7" ht="15.75">
      <c r="A493" s="31"/>
      <c r="B493" s="34"/>
      <c r="C493" s="20"/>
      <c r="D493" s="20"/>
      <c r="E493" s="25"/>
      <c r="F493" s="20"/>
      <c r="G493" s="28"/>
    </row>
    <row r="494" spans="1:7" ht="15.75">
      <c r="A494" s="31"/>
      <c r="B494" s="34"/>
      <c r="C494" s="20"/>
      <c r="D494" s="20"/>
      <c r="E494" s="25"/>
      <c r="F494" s="20"/>
      <c r="G494" s="28"/>
    </row>
    <row r="495" spans="1:7" ht="15.75">
      <c r="A495" s="20"/>
      <c r="B495" s="32"/>
      <c r="C495" s="25"/>
      <c r="D495" s="33"/>
      <c r="E495" s="25"/>
      <c r="F495" s="33"/>
      <c r="G495" s="28"/>
    </row>
    <row r="496" spans="1:7" ht="15.75">
      <c r="A496" s="20"/>
      <c r="B496" s="32"/>
      <c r="C496" s="25"/>
      <c r="D496" s="33"/>
      <c r="E496" s="25"/>
      <c r="F496" s="33"/>
      <c r="G496" s="28"/>
    </row>
    <row r="497" spans="1:7" ht="60" customHeight="1">
      <c r="A497" s="31"/>
      <c r="B497" s="34"/>
      <c r="C497" s="20"/>
      <c r="D497" s="20"/>
      <c r="E497" s="25"/>
      <c r="F497" s="20"/>
      <c r="G497" s="28"/>
    </row>
    <row r="498" spans="1:7" ht="15.75">
      <c r="A498" s="31"/>
      <c r="B498" s="34"/>
      <c r="C498" s="20"/>
      <c r="D498" s="20"/>
      <c r="E498" s="25"/>
      <c r="F498" s="20"/>
      <c r="G498" s="28"/>
    </row>
    <row r="499" spans="1:7" ht="15.75">
      <c r="A499" s="20"/>
      <c r="B499" s="32"/>
      <c r="C499" s="25"/>
      <c r="D499" s="33"/>
      <c r="E499" s="25"/>
      <c r="F499" s="33"/>
      <c r="G499" s="28"/>
    </row>
    <row r="500" spans="1:7" ht="15.75">
      <c r="A500" s="20"/>
      <c r="B500" s="32"/>
      <c r="C500" s="25"/>
      <c r="D500" s="33"/>
      <c r="E500" s="25"/>
      <c r="F500" s="33"/>
      <c r="G500" s="28"/>
    </row>
    <row r="501" spans="1:7" ht="109.5" customHeight="1">
      <c r="A501" s="31"/>
      <c r="B501" s="34"/>
      <c r="C501" s="20"/>
      <c r="D501" s="20"/>
      <c r="E501" s="25"/>
      <c r="F501" s="20"/>
      <c r="G501" s="28"/>
    </row>
    <row r="502" spans="1:7" ht="15.75">
      <c r="A502" s="31"/>
      <c r="B502" s="34"/>
      <c r="C502" s="20"/>
      <c r="D502" s="20"/>
      <c r="E502" s="25"/>
      <c r="F502" s="20"/>
      <c r="G502" s="28"/>
    </row>
    <row r="503" spans="1:7" ht="15.75">
      <c r="A503" s="20"/>
      <c r="B503" s="32"/>
      <c r="C503" s="25"/>
      <c r="D503" s="33"/>
      <c r="E503" s="25"/>
      <c r="F503" s="33"/>
      <c r="G503" s="28"/>
    </row>
    <row r="504" spans="1:7" ht="15.75">
      <c r="A504" s="20"/>
      <c r="B504" s="32"/>
      <c r="C504" s="25"/>
      <c r="D504" s="33"/>
      <c r="E504" s="25"/>
      <c r="F504" s="33"/>
      <c r="G504" s="28"/>
    </row>
    <row r="505" spans="1:7" ht="15.75">
      <c r="A505" s="31"/>
      <c r="B505" s="34"/>
      <c r="C505" s="20"/>
      <c r="D505" s="20"/>
      <c r="E505" s="25"/>
      <c r="F505" s="20"/>
      <c r="G505" s="28"/>
    </row>
    <row r="506" spans="1:7" ht="15.75">
      <c r="A506" s="31"/>
      <c r="B506" s="34"/>
      <c r="C506" s="20"/>
      <c r="D506" s="20"/>
      <c r="E506" s="25"/>
      <c r="F506" s="20"/>
      <c r="G506" s="28"/>
    </row>
    <row r="507" spans="1:7" ht="15.75">
      <c r="A507" s="20"/>
      <c r="B507" s="32"/>
      <c r="C507" s="25"/>
      <c r="D507" s="33"/>
      <c r="E507" s="25"/>
      <c r="F507" s="33"/>
      <c r="G507" s="28"/>
    </row>
    <row r="508" spans="1:7" ht="15.75">
      <c r="A508" s="20"/>
      <c r="B508" s="32"/>
      <c r="C508" s="25"/>
      <c r="D508" s="33"/>
      <c r="E508" s="25"/>
      <c r="F508" s="33"/>
      <c r="G508" s="28"/>
    </row>
    <row r="509" spans="1:7" ht="15.75">
      <c r="A509" s="31"/>
      <c r="B509" s="34"/>
      <c r="C509" s="20"/>
      <c r="D509" s="20"/>
      <c r="E509" s="25"/>
      <c r="F509" s="20"/>
      <c r="G509" s="28"/>
    </row>
    <row r="510" spans="1:7" ht="15.75">
      <c r="A510" s="31"/>
      <c r="B510" s="34"/>
      <c r="C510" s="20"/>
      <c r="D510" s="20"/>
      <c r="E510" s="25"/>
      <c r="F510" s="20"/>
      <c r="G510" s="28"/>
    </row>
    <row r="511" spans="1:7" ht="15.75">
      <c r="A511" s="20"/>
      <c r="B511" s="32"/>
      <c r="C511" s="25"/>
      <c r="D511" s="33"/>
      <c r="E511" s="25"/>
      <c r="F511" s="33"/>
      <c r="G511" s="28"/>
    </row>
    <row r="512" spans="1:7" ht="15.75">
      <c r="A512" s="20"/>
      <c r="B512" s="32"/>
      <c r="C512" s="25"/>
      <c r="D512" s="33"/>
      <c r="E512" s="25"/>
      <c r="F512" s="33"/>
      <c r="G512" s="28"/>
    </row>
    <row r="513" spans="1:7" ht="15.75">
      <c r="A513" s="31"/>
      <c r="B513" s="34"/>
      <c r="C513" s="20"/>
      <c r="D513" s="20"/>
      <c r="E513" s="25"/>
      <c r="F513" s="20"/>
      <c r="G513" s="28"/>
    </row>
    <row r="514" spans="1:7" ht="15.75">
      <c r="A514" s="31"/>
      <c r="B514" s="34"/>
      <c r="C514" s="20"/>
      <c r="D514" s="20"/>
      <c r="E514" s="25"/>
      <c r="F514" s="20"/>
      <c r="G514" s="28"/>
    </row>
    <row r="515" spans="1:7" ht="15.75">
      <c r="A515" s="20"/>
      <c r="B515" s="32"/>
      <c r="C515" s="25"/>
      <c r="D515" s="33"/>
      <c r="E515" s="25"/>
      <c r="F515" s="33"/>
      <c r="G515" s="28"/>
    </row>
    <row r="516" spans="1:7" ht="15.75">
      <c r="A516" s="20"/>
      <c r="B516" s="32"/>
      <c r="C516" s="25"/>
      <c r="D516" s="33"/>
      <c r="E516" s="25"/>
      <c r="F516" s="33"/>
      <c r="G516" s="28"/>
    </row>
    <row r="517" spans="1:7" ht="15.75">
      <c r="A517" s="31"/>
      <c r="B517" s="34"/>
      <c r="C517" s="20"/>
      <c r="D517" s="20"/>
      <c r="E517" s="25"/>
      <c r="F517" s="20"/>
      <c r="G517" s="28"/>
    </row>
    <row r="518" spans="1:7" ht="15.75">
      <c r="A518" s="20"/>
      <c r="B518" s="32"/>
      <c r="C518" s="25"/>
      <c r="D518" s="33"/>
      <c r="E518" s="25"/>
      <c r="F518" s="33"/>
      <c r="G518" s="28"/>
    </row>
    <row r="519" spans="1:7" ht="15.75">
      <c r="A519" s="20"/>
      <c r="B519" s="34"/>
      <c r="C519" s="20"/>
      <c r="D519" s="20"/>
      <c r="E519" s="25"/>
      <c r="F519" s="20"/>
      <c r="G519" s="28"/>
    </row>
    <row r="520" spans="1:7" ht="15.75">
      <c r="A520" s="20"/>
      <c r="B520" s="32"/>
      <c r="C520" s="25"/>
      <c r="D520" s="33"/>
      <c r="E520" s="25"/>
      <c r="F520" s="33"/>
      <c r="G520" s="28"/>
    </row>
    <row r="521" spans="1:7" ht="15.75">
      <c r="A521" s="20"/>
      <c r="B521" s="32"/>
      <c r="C521" s="25"/>
      <c r="D521" s="33"/>
      <c r="E521" s="25"/>
      <c r="F521" s="33"/>
      <c r="G521" s="28"/>
    </row>
    <row r="522" spans="1:7" ht="15.75">
      <c r="A522" s="20"/>
      <c r="B522" s="34"/>
      <c r="C522" s="20"/>
      <c r="D522" s="20"/>
      <c r="E522" s="25"/>
      <c r="F522" s="20"/>
      <c r="G522" s="28"/>
    </row>
    <row r="523" spans="1:7" ht="15.75">
      <c r="A523" s="20"/>
      <c r="B523" s="32"/>
      <c r="C523" s="25"/>
      <c r="D523" s="33"/>
      <c r="E523" s="25"/>
      <c r="F523" s="33"/>
      <c r="G523" s="28"/>
    </row>
    <row r="524" spans="1:7" ht="15.75">
      <c r="A524" s="20"/>
      <c r="B524" s="32"/>
      <c r="C524" s="25"/>
      <c r="D524" s="33"/>
      <c r="E524" s="25"/>
      <c r="F524" s="33"/>
      <c r="G524" s="28"/>
    </row>
    <row r="525" spans="1:7" ht="15.75">
      <c r="A525" s="20"/>
      <c r="B525" s="34"/>
      <c r="C525" s="20"/>
      <c r="D525" s="20"/>
      <c r="E525" s="25"/>
      <c r="F525" s="20"/>
      <c r="G525" s="28"/>
    </row>
    <row r="526" spans="1:7" ht="15.75">
      <c r="A526" s="20"/>
      <c r="B526" s="32"/>
      <c r="C526" s="25"/>
      <c r="D526" s="33"/>
      <c r="E526" s="25"/>
      <c r="F526" s="33"/>
      <c r="G526" s="28"/>
    </row>
    <row r="527" spans="1:7" ht="15.75">
      <c r="A527" s="20"/>
      <c r="B527" s="32"/>
      <c r="C527" s="25"/>
      <c r="D527" s="33"/>
      <c r="E527" s="25"/>
      <c r="F527" s="33"/>
      <c r="G527" s="28"/>
    </row>
    <row r="528" spans="1:7" ht="15.75">
      <c r="A528" s="31"/>
      <c r="B528" s="34"/>
      <c r="C528" s="20"/>
      <c r="D528" s="20"/>
      <c r="E528" s="25"/>
      <c r="F528" s="20"/>
      <c r="G528" s="28"/>
    </row>
    <row r="529" spans="1:7" ht="15.75">
      <c r="A529" s="31"/>
      <c r="B529" s="34"/>
      <c r="C529" s="20"/>
      <c r="D529" s="20"/>
      <c r="E529" s="25"/>
      <c r="F529" s="20"/>
      <c r="G529" s="28"/>
    </row>
    <row r="530" spans="1:7" ht="15.75">
      <c r="A530" s="31"/>
      <c r="B530" s="34"/>
      <c r="C530" s="20"/>
      <c r="D530" s="20"/>
      <c r="E530" s="25"/>
      <c r="F530" s="20"/>
      <c r="G530" s="28"/>
    </row>
    <row r="531" spans="1:7" ht="15.75">
      <c r="A531" s="20"/>
      <c r="B531" s="32"/>
      <c r="C531" s="25"/>
      <c r="D531" s="33"/>
      <c r="E531" s="25"/>
      <c r="F531" s="33"/>
      <c r="G531" s="28"/>
    </row>
    <row r="532" spans="1:7" ht="15.75">
      <c r="A532" s="20"/>
      <c r="B532" s="32"/>
      <c r="C532" s="25"/>
      <c r="D532" s="33"/>
      <c r="E532" s="25"/>
      <c r="F532" s="33"/>
      <c r="G532" s="28"/>
    </row>
    <row r="533" spans="1:7" ht="15.75">
      <c r="A533" s="20"/>
      <c r="B533" s="34"/>
      <c r="C533" s="20"/>
      <c r="D533" s="20"/>
      <c r="E533" s="25"/>
      <c r="F533" s="20"/>
      <c r="G533" s="28"/>
    </row>
    <row r="534" spans="1:7" ht="15.75">
      <c r="A534" s="20"/>
      <c r="B534" s="32"/>
      <c r="C534" s="25"/>
      <c r="D534" s="33"/>
      <c r="E534" s="25"/>
      <c r="F534" s="33"/>
      <c r="G534" s="28"/>
    </row>
    <row r="535" spans="1:7" ht="12.75" customHeight="1">
      <c r="A535" s="20"/>
      <c r="B535" s="32"/>
      <c r="C535" s="25"/>
      <c r="D535" s="33"/>
      <c r="E535" s="25"/>
      <c r="F535" s="33"/>
      <c r="G535" s="28"/>
    </row>
    <row r="536" spans="1:7" ht="17.25" customHeight="1">
      <c r="A536" s="20"/>
      <c r="B536" s="34"/>
      <c r="C536" s="25"/>
      <c r="D536" s="33"/>
      <c r="E536" s="25"/>
      <c r="F536" s="33"/>
      <c r="G536" s="28"/>
    </row>
    <row r="537" spans="1:7" ht="15.75">
      <c r="A537" s="20"/>
      <c r="B537" s="32"/>
      <c r="C537" s="25"/>
      <c r="D537" s="33"/>
      <c r="E537" s="25"/>
      <c r="F537" s="33"/>
      <c r="G537" s="28"/>
    </row>
    <row r="538" spans="1:7" ht="15.75">
      <c r="A538" s="31"/>
      <c r="B538" s="34"/>
      <c r="C538" s="20"/>
      <c r="D538" s="20"/>
      <c r="E538" s="25"/>
      <c r="F538" s="20"/>
      <c r="G538" s="28"/>
    </row>
    <row r="539" spans="1:7" ht="15.75">
      <c r="A539" s="31"/>
      <c r="B539" s="34"/>
      <c r="C539" s="20"/>
      <c r="D539" s="20"/>
      <c r="E539" s="25"/>
      <c r="F539" s="20"/>
      <c r="G539" s="28"/>
    </row>
    <row r="540" spans="1:7" ht="15.75">
      <c r="A540" s="31"/>
      <c r="B540" s="34"/>
      <c r="C540" s="20"/>
      <c r="D540" s="20"/>
      <c r="E540" s="25"/>
      <c r="F540" s="20"/>
      <c r="G540" s="28"/>
    </row>
    <row r="541" spans="1:7" ht="15.75">
      <c r="A541" s="20"/>
      <c r="B541" s="32"/>
      <c r="C541" s="25"/>
      <c r="D541" s="33"/>
      <c r="E541" s="25"/>
      <c r="F541" s="33"/>
      <c r="G541" s="28"/>
    </row>
    <row r="542" spans="1:7" ht="15.75">
      <c r="A542" s="20"/>
      <c r="B542" s="32"/>
      <c r="C542" s="25"/>
      <c r="D542" s="33"/>
      <c r="E542" s="25"/>
      <c r="F542" s="33"/>
      <c r="G542" s="28"/>
    </row>
    <row r="543" spans="1:7" ht="15.75">
      <c r="A543" s="31"/>
      <c r="B543" s="34"/>
      <c r="C543" s="20"/>
      <c r="D543" s="20"/>
      <c r="E543" s="25"/>
      <c r="F543" s="20"/>
      <c r="G543" s="28"/>
    </row>
    <row r="544" spans="1:7" ht="15.75">
      <c r="A544" s="31"/>
      <c r="B544" s="34"/>
      <c r="C544" s="20"/>
      <c r="D544" s="20"/>
      <c r="E544" s="25"/>
      <c r="F544" s="20"/>
      <c r="G544" s="28"/>
    </row>
    <row r="545" spans="1:7" ht="15.75">
      <c r="A545" s="20"/>
      <c r="B545" s="32"/>
      <c r="C545" s="25"/>
      <c r="D545" s="33"/>
      <c r="E545" s="25"/>
      <c r="F545" s="33"/>
      <c r="G545" s="28"/>
    </row>
    <row r="546" spans="1:7" ht="15.75">
      <c r="A546" s="20"/>
      <c r="B546" s="32"/>
      <c r="C546" s="25"/>
      <c r="D546" s="33"/>
      <c r="E546" s="25"/>
      <c r="F546" s="33"/>
      <c r="G546" s="28"/>
    </row>
    <row r="547" spans="1:7" ht="15.75">
      <c r="A547" s="31"/>
      <c r="B547" s="34"/>
      <c r="C547" s="20"/>
      <c r="D547" s="20"/>
      <c r="E547" s="25"/>
      <c r="F547" s="20"/>
      <c r="G547" s="28"/>
    </row>
    <row r="548" spans="1:7" ht="15.75">
      <c r="A548" s="31"/>
      <c r="B548" s="34"/>
      <c r="C548" s="20"/>
      <c r="D548" s="20"/>
      <c r="E548" s="25"/>
      <c r="F548" s="20"/>
      <c r="G548" s="28"/>
    </row>
    <row r="549" spans="1:7" ht="15.75">
      <c r="A549" s="20"/>
      <c r="B549" s="32"/>
      <c r="C549" s="25"/>
      <c r="D549" s="33"/>
      <c r="E549" s="25"/>
      <c r="F549" s="33"/>
      <c r="G549" s="28"/>
    </row>
    <row r="550" spans="1:7" ht="15.75">
      <c r="A550" s="20"/>
      <c r="B550" s="32"/>
      <c r="C550" s="25"/>
      <c r="D550" s="33"/>
      <c r="E550" s="25"/>
      <c r="F550" s="33"/>
      <c r="G550" s="28"/>
    </row>
    <row r="551" spans="1:7" ht="15.75">
      <c r="A551" s="31"/>
      <c r="B551" s="34"/>
      <c r="C551" s="20"/>
      <c r="D551" s="20"/>
      <c r="E551" s="25"/>
      <c r="F551" s="20"/>
      <c r="G551" s="28"/>
    </row>
    <row r="552" spans="1:7" ht="15.75">
      <c r="A552" s="31"/>
      <c r="B552" s="34"/>
      <c r="C552" s="20"/>
      <c r="D552" s="20"/>
      <c r="E552" s="25"/>
      <c r="F552" s="20"/>
      <c r="G552" s="28"/>
    </row>
    <row r="553" spans="1:7" ht="15.75">
      <c r="A553" s="20"/>
      <c r="B553" s="32"/>
      <c r="C553" s="25"/>
      <c r="D553" s="33"/>
      <c r="E553" s="25"/>
      <c r="F553" s="33"/>
      <c r="G553" s="28"/>
    </row>
    <row r="554" spans="1:7" ht="15.75">
      <c r="A554" s="20"/>
      <c r="B554" s="32"/>
      <c r="C554" s="25"/>
      <c r="D554" s="33"/>
      <c r="E554" s="25"/>
      <c r="F554" s="33"/>
      <c r="G554" s="28"/>
    </row>
    <row r="555" spans="1:7" ht="15.75">
      <c r="A555" s="31"/>
      <c r="B555" s="34"/>
      <c r="C555" s="20"/>
      <c r="D555" s="20"/>
      <c r="E555" s="25"/>
      <c r="F555" s="20"/>
      <c r="G555" s="28"/>
    </row>
    <row r="556" spans="1:7" ht="15.75">
      <c r="A556" s="31"/>
      <c r="B556" s="34"/>
      <c r="C556" s="20"/>
      <c r="D556" s="20"/>
      <c r="E556" s="25"/>
      <c r="F556" s="20"/>
      <c r="G556" s="28"/>
    </row>
    <row r="557" spans="1:7" ht="15.75">
      <c r="A557" s="20"/>
      <c r="B557" s="32"/>
      <c r="C557" s="25"/>
      <c r="D557" s="33"/>
      <c r="E557" s="25"/>
      <c r="F557" s="33"/>
      <c r="G557" s="28"/>
    </row>
    <row r="558" spans="1:7" ht="15.75">
      <c r="A558" s="20"/>
      <c r="B558" s="32"/>
      <c r="C558" s="25"/>
      <c r="D558" s="33"/>
      <c r="E558" s="25"/>
      <c r="F558" s="33"/>
      <c r="G558" s="28"/>
    </row>
    <row r="559" spans="1:7" ht="15.75">
      <c r="A559" s="31"/>
      <c r="B559" s="34"/>
      <c r="C559" s="20"/>
      <c r="D559" s="20"/>
      <c r="E559" s="25"/>
      <c r="F559" s="20"/>
      <c r="G559" s="28"/>
    </row>
    <row r="560" spans="1:7" ht="15.75">
      <c r="A560" s="31"/>
      <c r="B560" s="34"/>
      <c r="C560" s="20"/>
      <c r="D560" s="20"/>
      <c r="E560" s="25"/>
      <c r="F560" s="20"/>
      <c r="G560" s="28"/>
    </row>
    <row r="561" spans="1:7" ht="15.75">
      <c r="A561" s="20"/>
      <c r="B561" s="32"/>
      <c r="C561" s="25"/>
      <c r="D561" s="33"/>
      <c r="E561" s="25"/>
      <c r="F561" s="33"/>
      <c r="G561" s="28"/>
    </row>
    <row r="562" spans="1:7" ht="15.75">
      <c r="A562" s="20"/>
      <c r="B562" s="32"/>
      <c r="C562" s="25"/>
      <c r="D562" s="33"/>
      <c r="E562" s="25"/>
      <c r="F562" s="33"/>
      <c r="G562" s="28"/>
    </row>
    <row r="563" spans="1:7" ht="15.75">
      <c r="A563" s="31"/>
      <c r="B563" s="34"/>
      <c r="C563" s="20"/>
      <c r="D563" s="20"/>
      <c r="E563" s="25"/>
      <c r="F563" s="20"/>
      <c r="G563" s="28"/>
    </row>
    <row r="564" spans="1:7" ht="15.75">
      <c r="A564" s="31"/>
      <c r="B564" s="34"/>
      <c r="C564" s="20"/>
      <c r="D564" s="20"/>
      <c r="E564" s="25"/>
      <c r="F564" s="20"/>
      <c r="G564" s="28"/>
    </row>
    <row r="565" spans="1:7" ht="15.75">
      <c r="A565" s="20"/>
      <c r="B565" s="32"/>
      <c r="C565" s="25"/>
      <c r="D565" s="33"/>
      <c r="E565" s="25"/>
      <c r="F565" s="33"/>
      <c r="G565" s="28"/>
    </row>
    <row r="566" spans="1:7" ht="15.75">
      <c r="A566" s="20"/>
      <c r="B566" s="32"/>
      <c r="C566" s="25"/>
      <c r="D566" s="33"/>
      <c r="E566" s="25"/>
      <c r="F566" s="33"/>
      <c r="G566" s="28"/>
    </row>
    <row r="567" spans="1:7" ht="15.75">
      <c r="A567" s="31"/>
      <c r="B567" s="34"/>
      <c r="C567" s="20"/>
      <c r="D567" s="20"/>
      <c r="E567" s="25"/>
      <c r="F567" s="20"/>
      <c r="G567" s="28"/>
    </row>
    <row r="568" spans="1:7" ht="15.75">
      <c r="A568" s="31"/>
      <c r="B568" s="34"/>
      <c r="C568" s="20"/>
      <c r="D568" s="20"/>
      <c r="E568" s="25"/>
      <c r="F568" s="20"/>
      <c r="G568" s="28"/>
    </row>
    <row r="569" spans="1:7" ht="15.75">
      <c r="A569" s="20"/>
      <c r="B569" s="32"/>
      <c r="C569" s="25"/>
      <c r="D569" s="33"/>
      <c r="E569" s="25"/>
      <c r="F569" s="33"/>
      <c r="G569" s="28"/>
    </row>
    <row r="570" spans="1:7" ht="15.75">
      <c r="A570" s="20"/>
      <c r="B570" s="32"/>
      <c r="C570" s="25"/>
      <c r="D570" s="33"/>
      <c r="E570" s="25"/>
      <c r="F570" s="33"/>
      <c r="G570" s="28"/>
    </row>
    <row r="571" spans="1:7" ht="15.75">
      <c r="A571" s="31"/>
      <c r="B571" s="34"/>
      <c r="C571" s="20"/>
      <c r="D571" s="20"/>
      <c r="E571" s="25"/>
      <c r="F571" s="20"/>
      <c r="G571" s="28"/>
    </row>
    <row r="572" spans="1:7" ht="15.75">
      <c r="A572" s="31"/>
      <c r="B572" s="34"/>
      <c r="C572" s="20"/>
      <c r="D572" s="20"/>
      <c r="E572" s="25"/>
      <c r="F572" s="20"/>
      <c r="G572" s="28"/>
    </row>
    <row r="573" spans="1:7" ht="15.75">
      <c r="A573" s="20"/>
      <c r="B573" s="32"/>
      <c r="C573" s="25"/>
      <c r="D573" s="33"/>
      <c r="E573" s="25"/>
      <c r="F573" s="33"/>
      <c r="G573" s="28"/>
    </row>
    <row r="574" spans="1:7" ht="15.75">
      <c r="A574" s="20"/>
      <c r="B574" s="32"/>
      <c r="C574" s="25"/>
      <c r="D574" s="33"/>
      <c r="E574" s="25"/>
      <c r="F574" s="33"/>
      <c r="G574" s="28"/>
    </row>
    <row r="575" spans="1:7" ht="15.75">
      <c r="A575" s="31"/>
      <c r="B575" s="34"/>
      <c r="C575" s="20"/>
      <c r="D575" s="20"/>
      <c r="E575" s="25"/>
      <c r="F575" s="20"/>
      <c r="G575" s="28"/>
    </row>
    <row r="576" spans="1:7" ht="15.75">
      <c r="A576" s="31"/>
      <c r="B576" s="34"/>
      <c r="C576" s="20"/>
      <c r="D576" s="20"/>
      <c r="E576" s="25"/>
      <c r="F576" s="20"/>
      <c r="G576" s="28"/>
    </row>
    <row r="577" spans="1:7" ht="15.75">
      <c r="A577" s="20"/>
      <c r="B577" s="32"/>
      <c r="C577" s="25"/>
      <c r="D577" s="33"/>
      <c r="E577" s="25"/>
      <c r="F577" s="33"/>
      <c r="G577" s="28"/>
    </row>
    <row r="578" spans="1:7" ht="15.75">
      <c r="A578" s="20"/>
      <c r="B578" s="32"/>
      <c r="C578" s="25"/>
      <c r="D578" s="33"/>
      <c r="E578" s="25"/>
      <c r="F578" s="33"/>
      <c r="G578" s="28"/>
    </row>
    <row r="579" spans="1:7" ht="15.75">
      <c r="A579" s="20"/>
      <c r="B579" s="32"/>
      <c r="C579" s="25"/>
      <c r="D579" s="33"/>
      <c r="E579" s="25"/>
      <c r="F579" s="33"/>
      <c r="G579" s="28"/>
    </row>
    <row r="580" spans="1:7" ht="15.75">
      <c r="A580" s="31"/>
      <c r="B580" s="34"/>
      <c r="C580" s="20"/>
      <c r="D580" s="20"/>
      <c r="E580" s="25"/>
      <c r="F580" s="20"/>
      <c r="G580" s="28"/>
    </row>
    <row r="581" spans="1:7" ht="15.75">
      <c r="A581" s="31"/>
      <c r="B581" s="34"/>
      <c r="C581" s="20"/>
      <c r="D581" s="20"/>
      <c r="E581" s="25"/>
      <c r="F581" s="20"/>
      <c r="G581" s="28"/>
    </row>
    <row r="582" spans="1:7" ht="15.75">
      <c r="A582" s="20"/>
      <c r="B582" s="32"/>
      <c r="C582" s="25"/>
      <c r="D582" s="33"/>
      <c r="E582" s="25"/>
      <c r="F582" s="33"/>
      <c r="G582" s="28"/>
    </row>
    <row r="583" spans="1:7" ht="15.75">
      <c r="A583" s="20"/>
      <c r="B583" s="32"/>
      <c r="C583" s="25"/>
      <c r="D583" s="33"/>
      <c r="E583" s="25"/>
      <c r="F583" s="33"/>
      <c r="G583" s="28"/>
    </row>
    <row r="584" spans="1:7" ht="15.75">
      <c r="A584" s="20"/>
      <c r="B584" s="32"/>
      <c r="C584" s="25"/>
      <c r="D584" s="33"/>
      <c r="E584" s="25"/>
      <c r="F584" s="33"/>
      <c r="G584" s="28"/>
    </row>
    <row r="585" spans="1:7" ht="15.75">
      <c r="A585" s="31"/>
      <c r="B585" s="34"/>
      <c r="C585" s="20"/>
      <c r="D585" s="20"/>
      <c r="E585" s="25"/>
      <c r="F585" s="20"/>
      <c r="G585" s="28"/>
    </row>
    <row r="586" spans="1:7" ht="15.75">
      <c r="A586" s="31"/>
      <c r="B586" s="34"/>
      <c r="C586" s="20"/>
      <c r="D586" s="20"/>
      <c r="E586" s="25"/>
      <c r="F586" s="20"/>
      <c r="G586" s="28"/>
    </row>
    <row r="587" spans="1:7" ht="15.75">
      <c r="A587" s="20"/>
      <c r="B587" s="32"/>
      <c r="C587" s="25"/>
      <c r="D587" s="33"/>
      <c r="E587" s="25"/>
      <c r="F587" s="33"/>
      <c r="G587" s="28"/>
    </row>
    <row r="588" spans="1:7" ht="15.75">
      <c r="A588" s="20"/>
      <c r="B588" s="32"/>
      <c r="C588" s="25"/>
      <c r="D588" s="33"/>
      <c r="E588" s="25"/>
      <c r="F588" s="33"/>
      <c r="G588" s="28"/>
    </row>
    <row r="589" spans="1:7" ht="15.75">
      <c r="A589" s="31"/>
      <c r="B589" s="34"/>
      <c r="C589" s="20"/>
      <c r="D589" s="20"/>
      <c r="E589" s="25"/>
      <c r="F589" s="20"/>
      <c r="G589" s="28"/>
    </row>
    <row r="590" spans="1:7" ht="15.75">
      <c r="A590" s="31"/>
      <c r="B590" s="34"/>
      <c r="C590" s="20"/>
      <c r="D590" s="20"/>
      <c r="E590" s="25"/>
      <c r="F590" s="20"/>
      <c r="G590" s="28"/>
    </row>
    <row r="591" spans="1:7" ht="15.75">
      <c r="A591" s="20"/>
      <c r="B591" s="32"/>
      <c r="C591" s="25"/>
      <c r="D591" s="33"/>
      <c r="E591" s="25"/>
      <c r="F591" s="33"/>
      <c r="G591" s="28"/>
    </row>
    <row r="592" spans="1:7" ht="15.75">
      <c r="A592" s="20"/>
      <c r="B592" s="32"/>
      <c r="C592" s="25"/>
      <c r="D592" s="33"/>
      <c r="E592" s="25"/>
      <c r="F592" s="33"/>
      <c r="G592" s="28"/>
    </row>
    <row r="593" spans="1:7" ht="81" customHeight="1">
      <c r="A593" s="31"/>
      <c r="B593" s="35"/>
      <c r="C593" s="25"/>
      <c r="D593" s="33"/>
      <c r="E593" s="25"/>
      <c r="F593" s="33"/>
      <c r="G593" s="28"/>
    </row>
    <row r="594" spans="1:7" ht="15.75">
      <c r="A594" s="20"/>
      <c r="B594" s="32"/>
      <c r="C594" s="25"/>
      <c r="D594" s="33"/>
      <c r="E594" s="25"/>
      <c r="F594" s="33"/>
      <c r="G594" s="28"/>
    </row>
    <row r="595" spans="1:7" ht="15.75">
      <c r="A595" s="20"/>
      <c r="B595" s="32"/>
      <c r="C595" s="25"/>
      <c r="D595" s="33"/>
      <c r="E595" s="25"/>
      <c r="F595" s="33"/>
      <c r="G595" s="28"/>
    </row>
    <row r="596" spans="1:7" ht="15.75">
      <c r="A596" s="20"/>
      <c r="B596" s="32"/>
      <c r="C596" s="25"/>
      <c r="D596" s="33"/>
      <c r="E596" s="25"/>
      <c r="F596" s="33"/>
      <c r="G596" s="28"/>
    </row>
    <row r="597" spans="1:7" ht="123" customHeight="1">
      <c r="A597" s="31"/>
      <c r="B597" s="35"/>
      <c r="C597" s="25"/>
      <c r="D597" s="33"/>
      <c r="E597" s="25"/>
      <c r="F597" s="33"/>
      <c r="G597" s="28"/>
    </row>
    <row r="598" spans="1:7" ht="15.75">
      <c r="A598" s="20"/>
      <c r="B598" s="32"/>
      <c r="C598" s="25"/>
      <c r="D598" s="33"/>
      <c r="E598" s="25"/>
      <c r="F598" s="33"/>
      <c r="G598" s="28"/>
    </row>
    <row r="599" spans="1:7" ht="15.75">
      <c r="A599" s="20"/>
      <c r="B599" s="32"/>
      <c r="C599" s="25"/>
      <c r="D599" s="33"/>
      <c r="E599" s="25"/>
      <c r="F599" s="33"/>
      <c r="G599" s="28"/>
    </row>
    <row r="600" spans="1:7" ht="15.75">
      <c r="A600" s="20"/>
      <c r="B600" s="32"/>
      <c r="C600" s="25"/>
      <c r="D600" s="33"/>
      <c r="E600" s="25"/>
      <c r="F600" s="33"/>
      <c r="G600" s="28"/>
    </row>
    <row r="601" spans="1:7" ht="15.75">
      <c r="A601" s="31"/>
      <c r="B601" s="35"/>
      <c r="C601" s="25"/>
      <c r="D601" s="33"/>
      <c r="E601" s="25"/>
      <c r="F601" s="33"/>
      <c r="G601" s="28"/>
    </row>
    <row r="602" spans="1:7" ht="15.75">
      <c r="A602" s="20"/>
      <c r="B602" s="32"/>
      <c r="C602" s="25"/>
      <c r="D602" s="33"/>
      <c r="E602" s="25"/>
      <c r="F602" s="33"/>
      <c r="G602" s="28"/>
    </row>
    <row r="603" spans="1:7" ht="15.75">
      <c r="A603" s="20"/>
      <c r="B603" s="32"/>
      <c r="C603" s="25"/>
      <c r="D603" s="33"/>
      <c r="E603" s="25"/>
      <c r="F603" s="33"/>
      <c r="G603" s="28"/>
    </row>
    <row r="604" spans="1:7" ht="15.75">
      <c r="A604" s="20"/>
      <c r="B604" s="32"/>
      <c r="C604" s="25"/>
      <c r="D604" s="33"/>
      <c r="E604" s="25"/>
      <c r="F604" s="33"/>
      <c r="G604" s="28"/>
    </row>
    <row r="605" spans="1:7" ht="15.75">
      <c r="A605" s="31"/>
      <c r="B605" s="32"/>
      <c r="C605" s="25"/>
      <c r="D605" s="33"/>
      <c r="E605" s="25"/>
      <c r="F605" s="33"/>
      <c r="G605" s="28"/>
    </row>
    <row r="606" spans="1:7" ht="15.75">
      <c r="A606" s="31"/>
      <c r="B606" s="32"/>
      <c r="C606" s="25"/>
      <c r="D606" s="33"/>
      <c r="E606" s="25"/>
      <c r="F606" s="33"/>
      <c r="G606" s="28"/>
    </row>
    <row r="607" spans="1:7" ht="15.75">
      <c r="A607" s="20"/>
      <c r="B607" s="32"/>
      <c r="C607" s="25"/>
      <c r="D607" s="33"/>
      <c r="E607" s="25"/>
      <c r="F607" s="33"/>
      <c r="G607" s="28"/>
    </row>
    <row r="608" spans="1:7" ht="15.75">
      <c r="A608" s="20"/>
      <c r="B608" s="24"/>
      <c r="C608" s="20"/>
      <c r="D608" s="20"/>
      <c r="E608" s="25"/>
      <c r="F608" s="20"/>
      <c r="G608" s="28"/>
    </row>
    <row r="609" spans="1:7" ht="15.75">
      <c r="A609" s="20"/>
      <c r="B609" s="24"/>
      <c r="C609" s="20"/>
      <c r="D609" s="20"/>
      <c r="E609" s="22"/>
      <c r="F609" s="21"/>
      <c r="G609" s="30"/>
    </row>
    <row r="610" spans="1:7" ht="15.75">
      <c r="A610" s="20"/>
      <c r="B610" s="24"/>
      <c r="C610" s="20"/>
      <c r="D610" s="20"/>
      <c r="E610" s="22"/>
      <c r="F610" s="21"/>
      <c r="G610" s="30"/>
    </row>
    <row r="611" spans="1:7" ht="15.75">
      <c r="A611" s="21"/>
      <c r="B611" s="45"/>
      <c r="C611" s="25"/>
      <c r="D611" s="33"/>
      <c r="E611" s="25"/>
      <c r="F611" s="33"/>
      <c r="G611" s="28"/>
    </row>
    <row r="612" spans="1:7" ht="15.75">
      <c r="A612" s="21"/>
      <c r="B612" s="45"/>
      <c r="C612" s="25"/>
      <c r="D612" s="33"/>
      <c r="E612" s="25"/>
      <c r="F612" s="33"/>
      <c r="G612" s="28"/>
    </row>
    <row r="613" spans="1:15" ht="15.75">
      <c r="A613" s="21"/>
      <c r="B613" s="27"/>
      <c r="C613" s="25"/>
      <c r="D613" s="33"/>
      <c r="E613" s="25"/>
      <c r="F613" s="33"/>
      <c r="G613" s="28"/>
      <c r="O613" s="13"/>
    </row>
    <row r="614" spans="1:7" ht="15.75">
      <c r="A614" s="21"/>
      <c r="B614" s="14"/>
      <c r="C614" s="25"/>
      <c r="D614" s="33"/>
      <c r="E614" s="25"/>
      <c r="F614" s="33"/>
      <c r="G614" s="28"/>
    </row>
    <row r="615" spans="1:7" ht="15.75">
      <c r="A615" s="21"/>
      <c r="B615" s="14"/>
      <c r="C615" s="25"/>
      <c r="D615" s="33"/>
      <c r="E615" s="25"/>
      <c r="F615" s="33"/>
      <c r="G615" s="28"/>
    </row>
    <row r="616" spans="1:7" ht="15.75">
      <c r="A616" s="21"/>
      <c r="B616" s="14"/>
      <c r="C616" s="25"/>
      <c r="D616" s="33"/>
      <c r="E616" s="25"/>
      <c r="F616" s="33"/>
      <c r="G616" s="28"/>
    </row>
    <row r="617" spans="1:7" ht="15.75">
      <c r="A617" s="21"/>
      <c r="B617" s="14"/>
      <c r="C617" s="25"/>
      <c r="D617" s="33"/>
      <c r="E617" s="25"/>
      <c r="F617" s="33"/>
      <c r="G617" s="28"/>
    </row>
    <row r="618" spans="1:7" ht="15.75">
      <c r="A618" s="21"/>
      <c r="B618" s="14"/>
      <c r="C618" s="25"/>
      <c r="D618" s="33"/>
      <c r="E618" s="25"/>
      <c r="F618" s="33"/>
      <c r="G618" s="28"/>
    </row>
    <row r="619" spans="1:7" ht="15.75">
      <c r="A619" s="21"/>
      <c r="B619" s="14"/>
      <c r="C619" s="25"/>
      <c r="D619" s="33"/>
      <c r="E619" s="25"/>
      <c r="F619" s="33"/>
      <c r="G619" s="28"/>
    </row>
    <row r="620" spans="1:7" ht="15.75">
      <c r="A620" s="31"/>
      <c r="B620" s="34"/>
      <c r="C620" s="20"/>
      <c r="D620" s="20"/>
      <c r="E620" s="25"/>
      <c r="F620" s="20"/>
      <c r="G620" s="28"/>
    </row>
    <row r="621" spans="1:7" ht="15.75">
      <c r="A621" s="31"/>
      <c r="B621" s="34"/>
      <c r="C621" s="20"/>
      <c r="D621" s="20"/>
      <c r="E621" s="25"/>
      <c r="F621" s="20"/>
      <c r="G621" s="28"/>
    </row>
    <row r="622" spans="1:7" ht="15.75">
      <c r="A622" s="20"/>
      <c r="B622" s="32"/>
      <c r="C622" s="25"/>
      <c r="D622" s="33"/>
      <c r="E622" s="25"/>
      <c r="F622" s="33"/>
      <c r="G622" s="28"/>
    </row>
    <row r="623" spans="1:7" ht="15.75">
      <c r="A623" s="20"/>
      <c r="B623" s="32"/>
      <c r="C623" s="25"/>
      <c r="D623" s="33"/>
      <c r="E623" s="25"/>
      <c r="F623" s="33"/>
      <c r="G623" s="28"/>
    </row>
    <row r="624" spans="1:7" ht="15.75">
      <c r="A624" s="31"/>
      <c r="B624" s="34"/>
      <c r="C624" s="20"/>
      <c r="D624" s="20"/>
      <c r="E624" s="25"/>
      <c r="F624" s="33"/>
      <c r="G624" s="28"/>
    </row>
    <row r="625" spans="1:7" ht="15.75">
      <c r="A625" s="31"/>
      <c r="B625" s="34"/>
      <c r="C625" s="20"/>
      <c r="D625" s="20"/>
      <c r="E625" s="25"/>
      <c r="F625" s="33"/>
      <c r="G625" s="28"/>
    </row>
    <row r="626" spans="1:7" ht="15.75">
      <c r="A626" s="20"/>
      <c r="B626" s="32"/>
      <c r="C626" s="25"/>
      <c r="D626" s="33"/>
      <c r="E626" s="25"/>
      <c r="F626" s="33"/>
      <c r="G626" s="28"/>
    </row>
    <row r="627" spans="1:7" ht="15.75">
      <c r="A627" s="20"/>
      <c r="B627" s="32"/>
      <c r="C627" s="25"/>
      <c r="D627" s="33"/>
      <c r="E627" s="25"/>
      <c r="F627" s="33"/>
      <c r="G627" s="28"/>
    </row>
    <row r="628" spans="1:7" ht="15.75">
      <c r="A628" s="20"/>
      <c r="B628" s="32"/>
      <c r="C628" s="25"/>
      <c r="D628" s="33"/>
      <c r="E628" s="25"/>
      <c r="F628" s="33"/>
      <c r="G628" s="28"/>
    </row>
    <row r="629" spans="1:7" ht="15.75">
      <c r="A629" s="20"/>
      <c r="B629" s="32"/>
      <c r="C629" s="25"/>
      <c r="D629" s="33"/>
      <c r="E629" s="25"/>
      <c r="F629" s="33"/>
      <c r="G629" s="28"/>
    </row>
    <row r="630" spans="1:7" ht="15.75">
      <c r="A630" s="20"/>
      <c r="B630" s="32"/>
      <c r="C630" s="25"/>
      <c r="D630" s="33"/>
      <c r="E630" s="25"/>
      <c r="F630" s="33"/>
      <c r="G630" s="28"/>
    </row>
    <row r="631" spans="1:7" ht="15.75">
      <c r="A631" s="31"/>
      <c r="B631" s="34"/>
      <c r="C631" s="20"/>
      <c r="D631" s="20"/>
      <c r="E631" s="25"/>
      <c r="F631" s="20"/>
      <c r="G631" s="28"/>
    </row>
    <row r="632" spans="1:7" ht="15.75">
      <c r="A632" s="31"/>
      <c r="B632" s="34"/>
      <c r="C632" s="20"/>
      <c r="D632" s="20"/>
      <c r="E632" s="25"/>
      <c r="F632" s="20"/>
      <c r="G632" s="28"/>
    </row>
    <row r="633" spans="1:7" ht="15.75">
      <c r="A633" s="20"/>
      <c r="B633" s="32"/>
      <c r="C633" s="25"/>
      <c r="D633" s="33"/>
      <c r="E633" s="25"/>
      <c r="F633" s="33"/>
      <c r="G633" s="28"/>
    </row>
    <row r="634" spans="1:7" ht="15.75">
      <c r="A634" s="20"/>
      <c r="B634" s="24"/>
      <c r="C634" s="20"/>
      <c r="D634" s="20"/>
      <c r="E634" s="25"/>
      <c r="F634" s="20"/>
      <c r="G634" s="28"/>
    </row>
    <row r="635" spans="1:7" ht="15.75">
      <c r="A635" s="31"/>
      <c r="B635" s="34"/>
      <c r="C635" s="20"/>
      <c r="D635" s="20"/>
      <c r="E635" s="25"/>
      <c r="F635" s="20"/>
      <c r="G635" s="28"/>
    </row>
    <row r="636" spans="1:7" ht="15.75">
      <c r="A636" s="31"/>
      <c r="B636" s="34"/>
      <c r="C636" s="20"/>
      <c r="D636" s="20"/>
      <c r="E636" s="25"/>
      <c r="F636" s="20"/>
      <c r="G636" s="28"/>
    </row>
    <row r="637" spans="1:7" ht="15.75">
      <c r="A637" s="20"/>
      <c r="B637" s="32"/>
      <c r="C637" s="25"/>
      <c r="D637" s="33"/>
      <c r="E637" s="25"/>
      <c r="F637" s="33"/>
      <c r="G637" s="28"/>
    </row>
    <row r="638" spans="1:7" ht="15.75">
      <c r="A638" s="20"/>
      <c r="B638" s="24"/>
      <c r="C638" s="20"/>
      <c r="D638" s="20"/>
      <c r="E638" s="25"/>
      <c r="F638" s="20"/>
      <c r="G638" s="28"/>
    </row>
    <row r="639" spans="1:7" ht="15.75">
      <c r="A639" s="31"/>
      <c r="B639" s="34"/>
      <c r="C639" s="20"/>
      <c r="D639" s="20"/>
      <c r="E639" s="25"/>
      <c r="F639" s="20"/>
      <c r="G639" s="28"/>
    </row>
    <row r="640" spans="1:7" ht="15.75">
      <c r="A640" s="31"/>
      <c r="B640" s="34"/>
      <c r="C640" s="20"/>
      <c r="D640" s="20"/>
      <c r="E640" s="25"/>
      <c r="F640" s="20"/>
      <c r="G640" s="28"/>
    </row>
    <row r="641" spans="1:7" ht="15.75">
      <c r="A641" s="20"/>
      <c r="B641" s="32"/>
      <c r="C641" s="25"/>
      <c r="D641" s="33"/>
      <c r="E641" s="25"/>
      <c r="F641" s="33"/>
      <c r="G641" s="28"/>
    </row>
    <row r="642" spans="1:7" ht="15.75">
      <c r="A642" s="20"/>
      <c r="B642" s="24"/>
      <c r="C642" s="20"/>
      <c r="D642" s="20"/>
      <c r="E642" s="25"/>
      <c r="F642" s="20"/>
      <c r="G642" s="28"/>
    </row>
    <row r="643" spans="1:7" ht="15.75">
      <c r="A643" s="49"/>
      <c r="B643" s="34"/>
      <c r="C643" s="20"/>
      <c r="D643" s="20"/>
      <c r="E643" s="25"/>
      <c r="F643" s="20"/>
      <c r="G643" s="28"/>
    </row>
    <row r="644" spans="1:7" ht="15.75">
      <c r="A644" s="49"/>
      <c r="B644" s="34"/>
      <c r="C644" s="20"/>
      <c r="D644" s="20"/>
      <c r="E644" s="25"/>
      <c r="F644" s="20"/>
      <c r="G644" s="28"/>
    </row>
    <row r="645" spans="1:7" ht="15.75">
      <c r="A645" s="50"/>
      <c r="B645" s="32"/>
      <c r="C645" s="25"/>
      <c r="D645" s="33"/>
      <c r="E645" s="25"/>
      <c r="F645" s="33"/>
      <c r="G645" s="28"/>
    </row>
    <row r="646" spans="1:7" ht="15.75">
      <c r="A646" s="50"/>
      <c r="B646" s="24"/>
      <c r="C646" s="20"/>
      <c r="D646" s="20"/>
      <c r="E646" s="25"/>
      <c r="F646" s="20"/>
      <c r="G646" s="28"/>
    </row>
    <row r="647" spans="1:7" ht="15.75">
      <c r="A647" s="49"/>
      <c r="B647" s="34"/>
      <c r="C647" s="20"/>
      <c r="D647" s="20"/>
      <c r="E647" s="25"/>
      <c r="F647" s="20"/>
      <c r="G647" s="28"/>
    </row>
    <row r="648" spans="1:7" ht="15.75">
      <c r="A648" s="50"/>
      <c r="B648" s="32"/>
      <c r="C648" s="25"/>
      <c r="D648" s="33"/>
      <c r="E648" s="25"/>
      <c r="F648" s="33"/>
      <c r="G648" s="28"/>
    </row>
    <row r="649" spans="1:7" ht="15.75">
      <c r="A649" s="50"/>
      <c r="B649" s="24"/>
      <c r="C649" s="20"/>
      <c r="D649" s="20"/>
      <c r="E649" s="25"/>
      <c r="F649" s="20"/>
      <c r="G649" s="28"/>
    </row>
    <row r="650" spans="1:7" ht="15.75">
      <c r="A650" s="49"/>
      <c r="B650" s="34"/>
      <c r="C650" s="20"/>
      <c r="D650" s="20"/>
      <c r="E650" s="25"/>
      <c r="F650" s="20"/>
      <c r="G650" s="28"/>
    </row>
    <row r="651" spans="1:7" ht="15.75">
      <c r="A651" s="50"/>
      <c r="B651" s="32"/>
      <c r="C651" s="25"/>
      <c r="D651" s="33"/>
      <c r="E651" s="25"/>
      <c r="F651" s="33"/>
      <c r="G651" s="28"/>
    </row>
    <row r="652" spans="1:7" ht="15.75">
      <c r="A652" s="50"/>
      <c r="B652" s="24"/>
      <c r="C652" s="20"/>
      <c r="D652" s="20"/>
      <c r="E652" s="25"/>
      <c r="F652" s="20"/>
      <c r="G652" s="28"/>
    </row>
    <row r="653" spans="1:7" ht="15.75">
      <c r="A653" s="49"/>
      <c r="B653" s="34"/>
      <c r="C653" s="20"/>
      <c r="D653" s="20"/>
      <c r="E653" s="25"/>
      <c r="F653" s="20"/>
      <c r="G653" s="28"/>
    </row>
    <row r="654" spans="1:7" ht="15.75">
      <c r="A654" s="49"/>
      <c r="B654" s="34"/>
      <c r="C654" s="20"/>
      <c r="D654" s="20"/>
      <c r="E654" s="25"/>
      <c r="F654" s="20"/>
      <c r="G654" s="28"/>
    </row>
    <row r="655" spans="1:7" ht="15.75">
      <c r="A655" s="50"/>
      <c r="B655" s="32"/>
      <c r="C655" s="25"/>
      <c r="D655" s="33"/>
      <c r="E655" s="25"/>
      <c r="F655" s="33"/>
      <c r="G655" s="28"/>
    </row>
    <row r="656" spans="1:7" ht="15.75">
      <c r="A656" s="50"/>
      <c r="B656" s="24"/>
      <c r="C656" s="20"/>
      <c r="D656" s="20"/>
      <c r="E656" s="25"/>
      <c r="F656" s="20"/>
      <c r="G656" s="28"/>
    </row>
    <row r="657" spans="1:7" ht="15.75">
      <c r="A657" s="49"/>
      <c r="B657" s="34"/>
      <c r="C657" s="20"/>
      <c r="D657" s="20"/>
      <c r="E657" s="25"/>
      <c r="F657" s="20"/>
      <c r="G657" s="28"/>
    </row>
    <row r="658" spans="1:7" ht="15.75">
      <c r="A658" s="49"/>
      <c r="B658" s="34"/>
      <c r="C658" s="20"/>
      <c r="D658" s="20"/>
      <c r="E658" s="25"/>
      <c r="F658" s="20"/>
      <c r="G658" s="28"/>
    </row>
    <row r="659" spans="1:7" ht="15.75">
      <c r="A659" s="50"/>
      <c r="B659" s="32"/>
      <c r="C659" s="25"/>
      <c r="D659" s="33"/>
      <c r="E659" s="25"/>
      <c r="F659" s="33"/>
      <c r="G659" s="28"/>
    </row>
    <row r="660" spans="1:7" ht="15.75">
      <c r="A660" s="50"/>
      <c r="B660" s="24"/>
      <c r="C660" s="20"/>
      <c r="D660" s="20"/>
      <c r="E660" s="25"/>
      <c r="F660" s="20"/>
      <c r="G660" s="28"/>
    </row>
    <row r="661" spans="1:7" ht="15.75">
      <c r="A661" s="49"/>
      <c r="B661" s="34"/>
      <c r="C661" s="20"/>
      <c r="D661" s="20"/>
      <c r="E661" s="25"/>
      <c r="F661" s="20"/>
      <c r="G661" s="28"/>
    </row>
    <row r="662" spans="1:7" ht="15.75">
      <c r="A662" s="49"/>
      <c r="B662" s="34"/>
      <c r="C662" s="20"/>
      <c r="D662" s="20"/>
      <c r="E662" s="25"/>
      <c r="F662" s="20"/>
      <c r="G662" s="28"/>
    </row>
    <row r="663" spans="1:7" ht="15.75">
      <c r="A663" s="50"/>
      <c r="B663" s="32"/>
      <c r="C663" s="25"/>
      <c r="D663" s="33"/>
      <c r="E663" s="25"/>
      <c r="F663" s="33"/>
      <c r="G663" s="28"/>
    </row>
    <row r="664" spans="1:7" ht="15.75">
      <c r="A664" s="50"/>
      <c r="B664" s="24"/>
      <c r="C664" s="20"/>
      <c r="D664" s="20"/>
      <c r="E664" s="25"/>
      <c r="F664" s="20"/>
      <c r="G664" s="28"/>
    </row>
    <row r="665" spans="1:7" ht="15.75">
      <c r="A665" s="49"/>
      <c r="B665" s="34"/>
      <c r="C665" s="20"/>
      <c r="D665" s="20"/>
      <c r="E665" s="25"/>
      <c r="F665" s="20"/>
      <c r="G665" s="28"/>
    </row>
    <row r="666" spans="1:7" ht="15.75">
      <c r="A666" s="49"/>
      <c r="B666" s="34"/>
      <c r="C666" s="20"/>
      <c r="D666" s="20"/>
      <c r="E666" s="25"/>
      <c r="F666" s="20"/>
      <c r="G666" s="28"/>
    </row>
    <row r="667" spans="1:7" ht="15.75">
      <c r="A667" s="50"/>
      <c r="B667" s="32"/>
      <c r="C667" s="25"/>
      <c r="D667" s="33"/>
      <c r="E667" s="25"/>
      <c r="F667" s="33"/>
      <c r="G667" s="28"/>
    </row>
    <row r="668" spans="1:7" ht="15.75">
      <c r="A668" s="50"/>
      <c r="B668" s="24"/>
      <c r="C668" s="20"/>
      <c r="D668" s="20"/>
      <c r="E668" s="25"/>
      <c r="F668" s="20"/>
      <c r="G668" s="28"/>
    </row>
    <row r="669" spans="1:7" ht="15.75">
      <c r="A669" s="49"/>
      <c r="B669" s="34"/>
      <c r="C669" s="20"/>
      <c r="D669" s="20"/>
      <c r="E669" s="25"/>
      <c r="F669" s="20"/>
      <c r="G669" s="28"/>
    </row>
    <row r="670" spans="1:7" ht="15.75">
      <c r="A670" s="49"/>
      <c r="B670" s="34"/>
      <c r="C670" s="20"/>
      <c r="D670" s="20"/>
      <c r="E670" s="25"/>
      <c r="F670" s="20"/>
      <c r="G670" s="28"/>
    </row>
    <row r="671" spans="1:7" ht="15.75">
      <c r="A671" s="20"/>
      <c r="B671" s="32"/>
      <c r="C671" s="25"/>
      <c r="D671" s="33"/>
      <c r="E671" s="25"/>
      <c r="F671" s="33"/>
      <c r="G671" s="28"/>
    </row>
    <row r="672" spans="1:7" ht="15.75">
      <c r="A672" s="20"/>
      <c r="B672" s="32"/>
      <c r="C672" s="25"/>
      <c r="D672" s="33"/>
      <c r="E672" s="25"/>
      <c r="F672" s="33"/>
      <c r="G672" s="28"/>
    </row>
    <row r="673" spans="1:7" ht="45" customHeight="1">
      <c r="A673" s="49"/>
      <c r="B673" s="35"/>
      <c r="C673" s="25"/>
      <c r="D673" s="33"/>
      <c r="E673" s="25"/>
      <c r="F673" s="33"/>
      <c r="G673" s="28"/>
    </row>
    <row r="674" spans="1:7" ht="15.75">
      <c r="A674" s="50"/>
      <c r="B674" s="32"/>
      <c r="C674" s="25"/>
      <c r="D674" s="33"/>
      <c r="E674" s="25"/>
      <c r="F674" s="33"/>
      <c r="G674" s="28"/>
    </row>
    <row r="675" spans="1:7" ht="15.75">
      <c r="A675" s="20"/>
      <c r="B675" s="32"/>
      <c r="C675" s="25"/>
      <c r="D675" s="33"/>
      <c r="E675" s="25"/>
      <c r="F675" s="33"/>
      <c r="G675" s="28"/>
    </row>
    <row r="676" spans="1:7" ht="15.75">
      <c r="A676" s="20"/>
      <c r="B676" s="24"/>
      <c r="C676" s="20"/>
      <c r="D676" s="20"/>
      <c r="E676" s="25"/>
      <c r="F676" s="20"/>
      <c r="G676" s="28"/>
    </row>
    <row r="677" spans="1:7" ht="15.75">
      <c r="A677" s="20"/>
      <c r="B677" s="24"/>
      <c r="C677" s="20"/>
      <c r="D677" s="20"/>
      <c r="E677" s="22"/>
      <c r="F677" s="21"/>
      <c r="G677" s="30"/>
    </row>
    <row r="678" spans="1:7" ht="15.75">
      <c r="A678" s="20"/>
      <c r="B678" s="24"/>
      <c r="C678" s="20"/>
      <c r="D678" s="20"/>
      <c r="E678" s="22"/>
      <c r="F678" s="21"/>
      <c r="G678" s="30"/>
    </row>
    <row r="679" spans="1:7" ht="15.75">
      <c r="A679" s="21"/>
      <c r="B679" s="45"/>
      <c r="C679" s="25"/>
      <c r="D679" s="33"/>
      <c r="E679" s="25"/>
      <c r="F679" s="33"/>
      <c r="G679" s="28"/>
    </row>
    <row r="680" spans="1:7" ht="15.75">
      <c r="A680" s="20"/>
      <c r="B680" s="24"/>
      <c r="C680" s="20"/>
      <c r="D680" s="20"/>
      <c r="E680" s="22"/>
      <c r="F680" s="21"/>
      <c r="G680" s="30"/>
    </row>
    <row r="681" spans="1:7" ht="86.25" customHeight="1">
      <c r="A681" s="20"/>
      <c r="B681" s="14"/>
      <c r="C681" s="20"/>
      <c r="D681" s="20"/>
      <c r="E681" s="22"/>
      <c r="F681" s="21"/>
      <c r="G681" s="30"/>
    </row>
    <row r="682" spans="1:7" ht="36.75" customHeight="1">
      <c r="A682" s="20"/>
      <c r="B682" s="14"/>
      <c r="C682" s="20"/>
      <c r="D682" s="20"/>
      <c r="E682" s="22"/>
      <c r="F682" s="21"/>
      <c r="G682" s="30"/>
    </row>
    <row r="683" spans="1:7" ht="15.75">
      <c r="A683" s="20"/>
      <c r="B683" s="24"/>
      <c r="C683" s="20"/>
      <c r="D683" s="20"/>
      <c r="E683" s="22"/>
      <c r="F683" s="21"/>
      <c r="G683" s="30"/>
    </row>
    <row r="684" spans="1:7" ht="15.75">
      <c r="A684" s="31"/>
      <c r="B684" s="24"/>
      <c r="C684" s="20"/>
      <c r="D684" s="20"/>
      <c r="E684" s="22"/>
      <c r="F684" s="21"/>
      <c r="G684" s="30"/>
    </row>
    <row r="685" spans="1:7" ht="15.75">
      <c r="A685" s="20"/>
      <c r="B685" s="24"/>
      <c r="C685" s="20"/>
      <c r="D685" s="20"/>
      <c r="E685" s="22"/>
      <c r="F685" s="21"/>
      <c r="G685" s="30"/>
    </row>
    <row r="686" spans="1:7" ht="15.75">
      <c r="A686" s="20"/>
      <c r="B686" s="32"/>
      <c r="C686" s="25"/>
      <c r="D686" s="20"/>
      <c r="E686" s="25"/>
      <c r="F686" s="20"/>
      <c r="G686" s="28"/>
    </row>
    <row r="687" spans="1:7" ht="15.75">
      <c r="A687" s="20"/>
      <c r="B687" s="32"/>
      <c r="C687" s="25"/>
      <c r="D687" s="20"/>
      <c r="E687" s="25"/>
      <c r="F687" s="20"/>
      <c r="G687" s="28"/>
    </row>
    <row r="688" spans="1:7" ht="15.75">
      <c r="A688" s="20"/>
      <c r="B688" s="45"/>
      <c r="C688" s="25"/>
      <c r="D688" s="20"/>
      <c r="E688" s="25"/>
      <c r="F688" s="20"/>
      <c r="G688" s="28"/>
    </row>
    <row r="689" spans="1:7" ht="15.75">
      <c r="A689" s="20"/>
      <c r="B689" s="32"/>
      <c r="C689" s="25"/>
      <c r="D689" s="20"/>
      <c r="E689" s="25"/>
      <c r="F689" s="20"/>
      <c r="G689" s="28"/>
    </row>
    <row r="690" spans="1:7" ht="15.75">
      <c r="A690" s="31"/>
      <c r="B690" s="34"/>
      <c r="C690" s="20"/>
      <c r="D690" s="20"/>
      <c r="E690" s="25"/>
      <c r="F690" s="20"/>
      <c r="G690" s="28"/>
    </row>
    <row r="691" spans="1:7" ht="15.75">
      <c r="A691" s="31"/>
      <c r="B691" s="34"/>
      <c r="C691" s="20"/>
      <c r="D691" s="20"/>
      <c r="E691" s="25"/>
      <c r="F691" s="20"/>
      <c r="G691" s="28"/>
    </row>
    <row r="692" spans="1:7" ht="15.75">
      <c r="A692" s="20"/>
      <c r="B692" s="32"/>
      <c r="C692" s="25"/>
      <c r="D692" s="33"/>
      <c r="E692" s="25"/>
      <c r="F692" s="33"/>
      <c r="G692" s="28"/>
    </row>
    <row r="693" spans="1:7" ht="15.75">
      <c r="A693" s="20"/>
      <c r="B693" s="32"/>
      <c r="C693" s="25"/>
      <c r="D693" s="33"/>
      <c r="E693" s="25"/>
      <c r="F693" s="33"/>
      <c r="G693" s="28"/>
    </row>
    <row r="694" spans="1:7" ht="15.75">
      <c r="A694" s="31"/>
      <c r="B694" s="34"/>
      <c r="C694" s="20"/>
      <c r="D694" s="20"/>
      <c r="E694" s="25"/>
      <c r="F694" s="20"/>
      <c r="G694" s="28"/>
    </row>
    <row r="695" spans="1:7" ht="15.75">
      <c r="A695" s="31"/>
      <c r="B695" s="34"/>
      <c r="C695" s="20"/>
      <c r="D695" s="20"/>
      <c r="E695" s="25"/>
      <c r="F695" s="20"/>
      <c r="G695" s="28"/>
    </row>
    <row r="696" spans="1:7" ht="15.75">
      <c r="A696" s="20"/>
      <c r="B696" s="32"/>
      <c r="C696" s="25"/>
      <c r="D696" s="33"/>
      <c r="E696" s="25"/>
      <c r="F696" s="33"/>
      <c r="G696" s="28"/>
    </row>
    <row r="697" spans="1:7" ht="15.75">
      <c r="A697" s="20"/>
      <c r="B697" s="32"/>
      <c r="C697" s="25"/>
      <c r="D697" s="33"/>
      <c r="E697" s="25"/>
      <c r="F697" s="33"/>
      <c r="G697" s="28"/>
    </row>
    <row r="698" spans="1:7" ht="15.75">
      <c r="A698" s="31"/>
      <c r="B698" s="34"/>
      <c r="C698" s="20"/>
      <c r="D698" s="20"/>
      <c r="E698" s="25"/>
      <c r="F698" s="20"/>
      <c r="G698" s="28"/>
    </row>
    <row r="699" spans="1:7" ht="15.75">
      <c r="A699" s="31"/>
      <c r="B699" s="34"/>
      <c r="C699" s="20"/>
      <c r="D699" s="20"/>
      <c r="E699" s="25"/>
      <c r="F699" s="20"/>
      <c r="G699" s="28"/>
    </row>
    <row r="700" spans="1:7" ht="15.75">
      <c r="A700" s="20"/>
      <c r="B700" s="32"/>
      <c r="C700" s="25"/>
      <c r="D700" s="33"/>
      <c r="E700" s="25"/>
      <c r="F700" s="33"/>
      <c r="G700" s="28"/>
    </row>
    <row r="701" spans="1:7" ht="15.75">
      <c r="A701" s="20"/>
      <c r="B701" s="32"/>
      <c r="C701" s="25"/>
      <c r="D701" s="33"/>
      <c r="E701" s="25"/>
      <c r="F701" s="33"/>
      <c r="G701" s="28"/>
    </row>
    <row r="702" spans="1:7" ht="15.75">
      <c r="A702" s="20"/>
      <c r="B702" s="45"/>
      <c r="C702" s="25"/>
      <c r="D702" s="33"/>
      <c r="E702" s="25"/>
      <c r="F702" s="33"/>
      <c r="G702" s="28"/>
    </row>
    <row r="703" spans="1:7" ht="15.75">
      <c r="A703" s="20"/>
      <c r="B703" s="32"/>
      <c r="C703" s="25"/>
      <c r="D703" s="33"/>
      <c r="E703" s="25"/>
      <c r="F703" s="33"/>
      <c r="G703" s="28"/>
    </row>
    <row r="704" spans="1:7" ht="15.75">
      <c r="A704" s="31"/>
      <c r="B704" s="34"/>
      <c r="C704" s="20"/>
      <c r="D704" s="20"/>
      <c r="E704" s="25"/>
      <c r="F704" s="20"/>
      <c r="G704" s="28"/>
    </row>
    <row r="705" spans="1:7" ht="15.75">
      <c r="A705" s="31"/>
      <c r="B705" s="34"/>
      <c r="C705" s="20"/>
      <c r="D705" s="20"/>
      <c r="E705" s="25"/>
      <c r="F705" s="20"/>
      <c r="G705" s="28"/>
    </row>
    <row r="706" spans="1:7" ht="15.75">
      <c r="A706" s="20"/>
      <c r="B706" s="32"/>
      <c r="C706" s="25"/>
      <c r="D706" s="33"/>
      <c r="E706" s="25"/>
      <c r="F706" s="33"/>
      <c r="G706" s="28"/>
    </row>
    <row r="707" spans="1:7" ht="15.75">
      <c r="A707" s="20"/>
      <c r="B707" s="32"/>
      <c r="C707" s="25"/>
      <c r="D707" s="33"/>
      <c r="E707" s="25"/>
      <c r="F707" s="33"/>
      <c r="G707" s="28"/>
    </row>
    <row r="708" spans="1:14" ht="79.5" customHeight="1">
      <c r="A708" s="31"/>
      <c r="B708" s="34"/>
      <c r="C708" s="20"/>
      <c r="D708" s="20"/>
      <c r="E708" s="25"/>
      <c r="F708" s="20"/>
      <c r="G708" s="28"/>
      <c r="H708" s="37"/>
      <c r="I708" s="51"/>
      <c r="J708" s="52"/>
      <c r="K708" s="52"/>
      <c r="L708" s="39"/>
      <c r="M708" s="52"/>
      <c r="N708" s="41"/>
    </row>
    <row r="709" spans="1:14" ht="15.75">
      <c r="A709" s="31"/>
      <c r="B709" s="34"/>
      <c r="C709" s="20"/>
      <c r="D709" s="20"/>
      <c r="E709" s="25"/>
      <c r="F709" s="20"/>
      <c r="G709" s="28"/>
      <c r="H709" s="37"/>
      <c r="I709" s="51"/>
      <c r="J709" s="52"/>
      <c r="K709" s="52"/>
      <c r="L709" s="39"/>
      <c r="M709" s="52"/>
      <c r="N709" s="41"/>
    </row>
    <row r="710" spans="1:14" ht="15.75">
      <c r="A710" s="20"/>
      <c r="B710" s="32"/>
      <c r="C710" s="25"/>
      <c r="D710" s="33"/>
      <c r="E710" s="25"/>
      <c r="F710" s="33"/>
      <c r="G710" s="28"/>
      <c r="H710" s="52"/>
      <c r="I710" s="53"/>
      <c r="J710" s="39"/>
      <c r="K710" s="40"/>
      <c r="L710" s="39"/>
      <c r="M710" s="40"/>
      <c r="N710" s="41"/>
    </row>
    <row r="711" spans="1:14" ht="15.75">
      <c r="A711" s="20"/>
      <c r="B711" s="32"/>
      <c r="C711" s="25"/>
      <c r="D711" s="33"/>
      <c r="E711" s="25"/>
      <c r="F711" s="33"/>
      <c r="G711" s="28"/>
      <c r="H711" s="52"/>
      <c r="I711" s="53"/>
      <c r="J711" s="39"/>
      <c r="K711" s="40"/>
      <c r="L711" s="39"/>
      <c r="M711" s="40"/>
      <c r="N711" s="41"/>
    </row>
    <row r="712" spans="1:14" ht="15.75">
      <c r="A712" s="20"/>
      <c r="B712" s="32"/>
      <c r="C712" s="25"/>
      <c r="D712" s="33"/>
      <c r="E712" s="25"/>
      <c r="F712" s="33"/>
      <c r="G712" s="28"/>
      <c r="H712" s="52"/>
      <c r="I712" s="53"/>
      <c r="J712" s="39"/>
      <c r="K712" s="40"/>
      <c r="L712" s="39"/>
      <c r="M712" s="40"/>
      <c r="N712" s="41"/>
    </row>
    <row r="713" spans="1:7" ht="15.75">
      <c r="A713" s="20"/>
      <c r="B713" s="32"/>
      <c r="C713" s="25"/>
      <c r="D713" s="33"/>
      <c r="E713" s="25"/>
      <c r="F713" s="33"/>
      <c r="G713" s="28"/>
    </row>
    <row r="714" spans="1:7" ht="15.75">
      <c r="A714" s="20"/>
      <c r="B714" s="45"/>
      <c r="C714" s="25"/>
      <c r="D714" s="33"/>
      <c r="E714" s="25"/>
      <c r="F714" s="33"/>
      <c r="G714" s="28"/>
    </row>
    <row r="715" spans="1:7" ht="15.75">
      <c r="A715" s="20"/>
      <c r="B715" s="35"/>
      <c r="C715" s="25"/>
      <c r="D715" s="33"/>
      <c r="E715" s="25"/>
      <c r="F715" s="33"/>
      <c r="G715" s="28"/>
    </row>
    <row r="716" spans="1:7" ht="15.75">
      <c r="A716" s="31"/>
      <c r="B716" s="34"/>
      <c r="C716" s="20"/>
      <c r="D716" s="20"/>
      <c r="E716" s="25"/>
      <c r="F716" s="20"/>
      <c r="G716" s="28"/>
    </row>
    <row r="717" spans="1:7" ht="15.75">
      <c r="A717" s="31"/>
      <c r="B717" s="34"/>
      <c r="C717" s="20"/>
      <c r="D717" s="20"/>
      <c r="E717" s="25"/>
      <c r="F717" s="20"/>
      <c r="G717" s="28"/>
    </row>
    <row r="718" spans="1:7" ht="15.75">
      <c r="A718" s="20"/>
      <c r="B718" s="32"/>
      <c r="C718" s="25"/>
      <c r="D718" s="33"/>
      <c r="E718" s="25"/>
      <c r="F718" s="33"/>
      <c r="G718" s="28"/>
    </row>
    <row r="719" spans="1:7" ht="15.75">
      <c r="A719" s="20"/>
      <c r="B719" s="32"/>
      <c r="C719" s="25"/>
      <c r="D719" s="33"/>
      <c r="E719" s="25"/>
      <c r="F719" s="33"/>
      <c r="G719" s="28"/>
    </row>
    <row r="720" spans="1:7" ht="15.75">
      <c r="A720" s="20"/>
      <c r="B720" s="32"/>
      <c r="C720" s="25"/>
      <c r="D720" s="33"/>
      <c r="E720" s="25"/>
      <c r="F720" s="33"/>
      <c r="G720" s="28"/>
    </row>
    <row r="721" spans="1:7" ht="15.75">
      <c r="A721" s="20"/>
      <c r="B721" s="32"/>
      <c r="C721" s="25"/>
      <c r="D721" s="33"/>
      <c r="E721" s="25"/>
      <c r="F721" s="33"/>
      <c r="G721" s="28"/>
    </row>
    <row r="722" spans="1:7" ht="15.75">
      <c r="A722" s="31"/>
      <c r="B722" s="34"/>
      <c r="C722" s="20"/>
      <c r="D722" s="20"/>
      <c r="E722" s="25"/>
      <c r="F722" s="20"/>
      <c r="G722" s="28"/>
    </row>
    <row r="723" spans="1:7" ht="15.75">
      <c r="A723" s="31"/>
      <c r="B723" s="34"/>
      <c r="C723" s="20"/>
      <c r="D723" s="20"/>
      <c r="E723" s="25"/>
      <c r="F723" s="20"/>
      <c r="G723" s="28"/>
    </row>
    <row r="724" spans="1:7" ht="15.75">
      <c r="A724" s="31"/>
      <c r="B724" s="34"/>
      <c r="C724" s="20"/>
      <c r="D724" s="20"/>
      <c r="E724" s="25"/>
      <c r="F724" s="20"/>
      <c r="G724" s="28"/>
    </row>
    <row r="725" spans="1:7" ht="15.75">
      <c r="A725" s="20"/>
      <c r="B725" s="32"/>
      <c r="C725" s="25"/>
      <c r="D725" s="33"/>
      <c r="E725" s="25"/>
      <c r="F725" s="33"/>
      <c r="G725" s="28"/>
    </row>
    <row r="726" spans="1:7" ht="15.75">
      <c r="A726" s="20"/>
      <c r="B726" s="32"/>
      <c r="C726" s="25"/>
      <c r="D726" s="20"/>
      <c r="E726" s="25"/>
      <c r="F726" s="20"/>
      <c r="G726" s="28"/>
    </row>
    <row r="727" spans="1:7" ht="16.5" customHeight="1">
      <c r="A727" s="31"/>
      <c r="B727" s="34"/>
      <c r="C727" s="20"/>
      <c r="D727" s="20"/>
      <c r="E727" s="25"/>
      <c r="F727" s="20"/>
      <c r="G727" s="28"/>
    </row>
    <row r="728" spans="1:7" ht="15.75">
      <c r="A728" s="31"/>
      <c r="B728" s="34"/>
      <c r="C728" s="20"/>
      <c r="D728" s="20"/>
      <c r="E728" s="25"/>
      <c r="F728" s="20"/>
      <c r="G728" s="28"/>
    </row>
    <row r="729" spans="1:7" ht="15.75">
      <c r="A729" s="20"/>
      <c r="B729" s="32"/>
      <c r="C729" s="25"/>
      <c r="D729" s="33"/>
      <c r="E729" s="25"/>
      <c r="F729" s="33"/>
      <c r="G729" s="28"/>
    </row>
    <row r="730" spans="1:7" ht="15.75">
      <c r="A730" s="20"/>
      <c r="B730" s="32"/>
      <c r="C730" s="25"/>
      <c r="D730" s="33"/>
      <c r="E730" s="25"/>
      <c r="F730" s="33"/>
      <c r="G730" s="28"/>
    </row>
    <row r="731" spans="1:7" ht="15.75">
      <c r="A731" s="31"/>
      <c r="B731" s="34"/>
      <c r="C731" s="20"/>
      <c r="D731" s="20"/>
      <c r="E731" s="25"/>
      <c r="F731" s="20"/>
      <c r="G731" s="28"/>
    </row>
    <row r="732" spans="1:7" ht="15.75">
      <c r="A732" s="31"/>
      <c r="B732" s="34"/>
      <c r="C732" s="20"/>
      <c r="D732" s="20"/>
      <c r="E732" s="25"/>
      <c r="F732" s="20"/>
      <c r="G732" s="28"/>
    </row>
    <row r="733" spans="1:7" ht="15.75">
      <c r="A733" s="20"/>
      <c r="B733" s="32"/>
      <c r="C733" s="25"/>
      <c r="D733" s="33"/>
      <c r="E733" s="25"/>
      <c r="F733" s="33"/>
      <c r="G733" s="28"/>
    </row>
    <row r="734" spans="1:7" ht="15.75">
      <c r="A734" s="20"/>
      <c r="B734" s="32"/>
      <c r="C734" s="25"/>
      <c r="D734" s="33"/>
      <c r="E734" s="25"/>
      <c r="F734" s="33"/>
      <c r="G734" s="28"/>
    </row>
    <row r="735" spans="1:7" ht="15.75">
      <c r="A735" s="20"/>
      <c r="B735" s="24"/>
      <c r="C735" s="20"/>
      <c r="D735" s="20"/>
      <c r="E735" s="22"/>
      <c r="F735" s="21"/>
      <c r="G735" s="30"/>
    </row>
    <row r="736" spans="1:7" ht="15.75">
      <c r="A736" s="20"/>
      <c r="B736" s="24"/>
      <c r="C736" s="20"/>
      <c r="D736" s="20"/>
      <c r="E736" s="22"/>
      <c r="F736" s="21"/>
      <c r="G736" s="30"/>
    </row>
    <row r="737" spans="1:7" ht="15.75">
      <c r="A737" s="20"/>
      <c r="B737" s="24"/>
      <c r="C737" s="20"/>
      <c r="D737" s="20"/>
      <c r="E737" s="22"/>
      <c r="F737" s="21"/>
      <c r="G737" s="30"/>
    </row>
    <row r="738" spans="1:7" ht="15.75">
      <c r="A738" s="20"/>
      <c r="B738" s="32"/>
      <c r="C738" s="25"/>
      <c r="D738" s="33"/>
      <c r="E738" s="22"/>
      <c r="F738" s="54"/>
      <c r="G738" s="55"/>
    </row>
    <row r="739" spans="1:7" ht="15.75">
      <c r="A739" s="23"/>
      <c r="B739" s="56"/>
      <c r="C739" s="20"/>
      <c r="D739" s="20"/>
      <c r="E739" s="25"/>
      <c r="F739" s="20"/>
      <c r="G739" s="20"/>
    </row>
    <row r="740" spans="1:7" ht="15.75">
      <c r="A740" s="20"/>
      <c r="B740" s="32"/>
      <c r="C740" s="25"/>
      <c r="D740" s="33"/>
      <c r="E740" s="22"/>
      <c r="F740" s="54"/>
      <c r="G740" s="55"/>
    </row>
    <row r="741" spans="1:7" ht="15.75">
      <c r="A741" s="26"/>
      <c r="B741" s="27"/>
      <c r="C741" s="20"/>
      <c r="D741" s="20"/>
      <c r="E741" s="25"/>
      <c r="F741" s="20"/>
      <c r="G741" s="28"/>
    </row>
    <row r="742" spans="1:7" ht="15.75">
      <c r="A742" s="26"/>
      <c r="B742" s="27"/>
      <c r="C742" s="20"/>
      <c r="D742" s="20"/>
      <c r="E742" s="25"/>
      <c r="F742" s="20"/>
      <c r="G742" s="28"/>
    </row>
    <row r="743" spans="1:7" ht="15.75">
      <c r="A743" s="26"/>
      <c r="B743" s="27"/>
      <c r="C743" s="20"/>
      <c r="D743" s="20"/>
      <c r="E743" s="25"/>
      <c r="F743" s="20"/>
      <c r="G743" s="28"/>
    </row>
    <row r="744" spans="1:7" ht="15.75">
      <c r="A744" s="20"/>
      <c r="B744" s="14"/>
      <c r="C744" s="20"/>
      <c r="D744" s="20"/>
      <c r="E744" s="25"/>
      <c r="F744" s="20"/>
      <c r="G744" s="28"/>
    </row>
    <row r="745" spans="1:7" ht="15.75">
      <c r="A745" s="20"/>
      <c r="B745" s="14"/>
      <c r="C745" s="20"/>
      <c r="D745" s="20"/>
      <c r="E745" s="25"/>
      <c r="F745" s="20"/>
      <c r="G745" s="28"/>
    </row>
    <row r="746" spans="1:7" ht="15.75">
      <c r="A746" s="20"/>
      <c r="B746" s="14"/>
      <c r="C746" s="20"/>
      <c r="D746" s="20"/>
      <c r="E746" s="25"/>
      <c r="F746" s="20"/>
      <c r="G746" s="28"/>
    </row>
    <row r="747" spans="1:7" ht="15.75">
      <c r="A747" s="31"/>
      <c r="B747" s="34"/>
      <c r="C747" s="20"/>
      <c r="D747" s="20"/>
      <c r="E747" s="25"/>
      <c r="F747" s="20"/>
      <c r="G747" s="28"/>
    </row>
    <row r="748" spans="1:7" ht="15.75">
      <c r="A748" s="31"/>
      <c r="B748" s="34"/>
      <c r="C748" s="20"/>
      <c r="D748" s="20"/>
      <c r="E748" s="25"/>
      <c r="F748" s="20"/>
      <c r="G748" s="28"/>
    </row>
    <row r="749" spans="1:7" ht="15.75">
      <c r="A749" s="31"/>
      <c r="B749" s="32"/>
      <c r="C749" s="25"/>
      <c r="D749" s="20"/>
      <c r="E749" s="25"/>
      <c r="F749" s="20"/>
      <c r="G749" s="28"/>
    </row>
    <row r="750" spans="1:7" ht="15.75">
      <c r="A750" s="31"/>
      <c r="B750" s="32"/>
      <c r="C750" s="25"/>
      <c r="D750" s="20"/>
      <c r="E750" s="25"/>
      <c r="F750" s="20"/>
      <c r="G750" s="28"/>
    </row>
    <row r="751" spans="1:7" ht="15.75">
      <c r="A751" s="57"/>
      <c r="B751" s="34"/>
      <c r="C751" s="20"/>
      <c r="D751" s="20"/>
      <c r="E751" s="25"/>
      <c r="F751" s="20"/>
      <c r="G751" s="28"/>
    </row>
    <row r="752" spans="1:7" ht="15.75">
      <c r="A752" s="31"/>
      <c r="B752" s="35"/>
      <c r="C752" s="20"/>
      <c r="D752" s="20"/>
      <c r="E752" s="25"/>
      <c r="F752" s="20"/>
      <c r="G752" s="28"/>
    </row>
    <row r="753" spans="1:7" ht="15.75">
      <c r="A753" s="31"/>
      <c r="B753" s="35"/>
      <c r="C753" s="20"/>
      <c r="D753" s="20"/>
      <c r="E753" s="25"/>
      <c r="F753" s="20"/>
      <c r="G753" s="28"/>
    </row>
    <row r="754" spans="1:7" ht="16.5" customHeight="1">
      <c r="A754" s="31"/>
      <c r="B754" s="32"/>
      <c r="C754" s="20"/>
      <c r="D754" s="20"/>
      <c r="E754" s="25"/>
      <c r="F754" s="20"/>
      <c r="G754" s="28"/>
    </row>
    <row r="755" spans="1:7" ht="15.75">
      <c r="A755" s="20"/>
      <c r="B755" s="24"/>
      <c r="C755" s="20"/>
      <c r="D755" s="20"/>
      <c r="E755" s="25"/>
      <c r="F755" s="20"/>
      <c r="G755" s="28"/>
    </row>
    <row r="756" spans="1:7" ht="15.75">
      <c r="A756" s="20"/>
      <c r="B756" s="24"/>
      <c r="C756" s="20"/>
      <c r="D756" s="20"/>
      <c r="E756" s="25"/>
      <c r="F756" s="20"/>
      <c r="G756" s="28"/>
    </row>
    <row r="757" spans="1:7" ht="102" customHeight="1">
      <c r="A757" s="31"/>
      <c r="B757" s="35"/>
      <c r="C757" s="20"/>
      <c r="D757" s="20"/>
      <c r="E757" s="25"/>
      <c r="F757" s="20"/>
      <c r="G757" s="28"/>
    </row>
    <row r="758" spans="1:7" ht="15.75">
      <c r="A758" s="31"/>
      <c r="B758" s="34"/>
      <c r="C758" s="20"/>
      <c r="D758" s="20"/>
      <c r="E758" s="25"/>
      <c r="F758" s="20"/>
      <c r="G758" s="28"/>
    </row>
    <row r="759" spans="1:7" ht="15.75">
      <c r="A759" s="20"/>
      <c r="B759" s="32"/>
      <c r="C759" s="25"/>
      <c r="D759" s="33"/>
      <c r="E759" s="25"/>
      <c r="F759" s="33"/>
      <c r="G759" s="28"/>
    </row>
    <row r="760" spans="1:7" ht="15.75">
      <c r="A760" s="20"/>
      <c r="B760" s="24"/>
      <c r="C760" s="20"/>
      <c r="D760" s="20"/>
      <c r="E760" s="25"/>
      <c r="F760" s="20"/>
      <c r="G760" s="28"/>
    </row>
    <row r="761" spans="1:7" ht="15.75">
      <c r="A761" s="20"/>
      <c r="B761" s="24"/>
      <c r="C761" s="20"/>
      <c r="D761" s="20"/>
      <c r="E761" s="22"/>
      <c r="F761" s="21"/>
      <c r="G761" s="30"/>
    </row>
    <row r="762" spans="1:7" ht="15.75">
      <c r="A762" s="20"/>
      <c r="B762" s="32"/>
      <c r="C762" s="25"/>
      <c r="D762" s="33"/>
      <c r="E762" s="22"/>
      <c r="F762" s="54"/>
      <c r="G762" s="55"/>
    </row>
    <row r="763" spans="1:7" ht="15.75">
      <c r="A763" s="21"/>
      <c r="B763" s="14"/>
      <c r="C763" s="20"/>
      <c r="D763" s="20"/>
      <c r="E763" s="25"/>
      <c r="F763" s="20"/>
      <c r="G763" s="20"/>
    </row>
    <row r="764" spans="1:7" ht="15.75">
      <c r="A764" s="21"/>
      <c r="B764" s="14"/>
      <c r="C764" s="20"/>
      <c r="D764" s="20"/>
      <c r="E764" s="25"/>
      <c r="F764" s="20"/>
      <c r="G764" s="20"/>
    </row>
    <row r="765" spans="1:7" ht="15.75">
      <c r="A765" s="21"/>
      <c r="B765" s="27"/>
      <c r="C765" s="20"/>
      <c r="D765" s="20"/>
      <c r="E765" s="25"/>
      <c r="F765" s="20"/>
      <c r="G765" s="20"/>
    </row>
    <row r="766" spans="1:7" ht="15.75">
      <c r="A766" s="21"/>
      <c r="B766" s="14"/>
      <c r="C766" s="20"/>
      <c r="D766" s="20"/>
      <c r="E766" s="25"/>
      <c r="F766" s="20"/>
      <c r="G766" s="20"/>
    </row>
    <row r="767" spans="1:7" ht="15.75">
      <c r="A767" s="20"/>
      <c r="B767" s="14"/>
      <c r="C767" s="20"/>
      <c r="D767" s="20"/>
      <c r="E767" s="25"/>
      <c r="F767" s="20"/>
      <c r="G767" s="28"/>
    </row>
    <row r="768" spans="1:7" ht="15.75">
      <c r="A768" s="20"/>
      <c r="B768" s="14"/>
      <c r="C768" s="20"/>
      <c r="D768" s="20"/>
      <c r="E768" s="25"/>
      <c r="F768" s="20"/>
      <c r="G768" s="28"/>
    </row>
    <row r="769" spans="1:7" ht="15.75">
      <c r="A769" s="20"/>
      <c r="B769" s="14"/>
      <c r="C769" s="20"/>
      <c r="D769" s="20"/>
      <c r="E769" s="25"/>
      <c r="F769" s="20"/>
      <c r="G769" s="28"/>
    </row>
    <row r="770" spans="1:7" ht="93.75" customHeight="1">
      <c r="A770" s="20"/>
      <c r="B770" s="45"/>
      <c r="C770" s="20"/>
      <c r="D770" s="20"/>
      <c r="E770" s="25"/>
      <c r="F770" s="20"/>
      <c r="G770" s="28"/>
    </row>
    <row r="771" spans="1:7" ht="15.75">
      <c r="A771" s="20"/>
      <c r="B771" s="14"/>
      <c r="C771" s="20"/>
      <c r="D771" s="20"/>
      <c r="E771" s="25"/>
      <c r="F771" s="20"/>
      <c r="G771" s="28"/>
    </row>
    <row r="772" spans="1:7" ht="15.75">
      <c r="A772" s="20"/>
      <c r="B772" s="14"/>
      <c r="C772" s="20"/>
      <c r="D772" s="20"/>
      <c r="E772" s="25"/>
      <c r="F772" s="20"/>
      <c r="G772" s="28"/>
    </row>
    <row r="773" spans="1:7" ht="15.75">
      <c r="A773" s="20"/>
      <c r="B773" s="14"/>
      <c r="C773" s="20"/>
      <c r="D773" s="20"/>
      <c r="E773" s="25"/>
      <c r="F773" s="20"/>
      <c r="G773" s="28"/>
    </row>
    <row r="774" spans="1:7" ht="15.75">
      <c r="A774" s="20"/>
      <c r="B774" s="14"/>
      <c r="C774" s="20"/>
      <c r="D774" s="20"/>
      <c r="E774" s="25"/>
      <c r="F774" s="20"/>
      <c r="G774" s="28"/>
    </row>
    <row r="775" spans="1:7" ht="15.75">
      <c r="A775" s="20"/>
      <c r="B775" s="14"/>
      <c r="C775" s="20"/>
      <c r="D775" s="20"/>
      <c r="E775" s="25"/>
      <c r="F775" s="20"/>
      <c r="G775" s="28"/>
    </row>
    <row r="776" spans="1:7" ht="15.75">
      <c r="A776" s="20"/>
      <c r="B776" s="14"/>
      <c r="C776" s="20"/>
      <c r="D776" s="20"/>
      <c r="E776" s="25"/>
      <c r="F776" s="20"/>
      <c r="G776" s="28"/>
    </row>
    <row r="777" spans="1:7" ht="15.75">
      <c r="A777" s="20"/>
      <c r="B777" s="14"/>
      <c r="C777" s="20"/>
      <c r="D777" s="20"/>
      <c r="E777" s="25"/>
      <c r="F777" s="20"/>
      <c r="G777" s="28"/>
    </row>
    <row r="778" spans="1:7" ht="15.75">
      <c r="A778" s="20"/>
      <c r="B778" s="14"/>
      <c r="C778" s="20"/>
      <c r="D778" s="20"/>
      <c r="E778" s="25"/>
      <c r="F778" s="20"/>
      <c r="G778" s="28"/>
    </row>
    <row r="779" spans="1:7" ht="15.75">
      <c r="A779" s="20"/>
      <c r="B779" s="14"/>
      <c r="C779" s="20"/>
      <c r="D779" s="20"/>
      <c r="E779" s="25"/>
      <c r="F779" s="20"/>
      <c r="G779" s="28"/>
    </row>
    <row r="780" spans="1:7" ht="15.75">
      <c r="A780" s="20"/>
      <c r="B780" s="14"/>
      <c r="C780" s="20"/>
      <c r="D780" s="20"/>
      <c r="E780" s="25"/>
      <c r="F780" s="20"/>
      <c r="G780" s="28"/>
    </row>
    <row r="781" spans="1:7" ht="15.75">
      <c r="A781" s="20"/>
      <c r="B781" s="14"/>
      <c r="C781" s="20"/>
      <c r="D781" s="20"/>
      <c r="E781" s="25"/>
      <c r="F781" s="20"/>
      <c r="G781" s="28"/>
    </row>
    <row r="782" spans="1:7" ht="15.75">
      <c r="A782" s="20"/>
      <c r="B782" s="14"/>
      <c r="C782" s="20"/>
      <c r="D782" s="20"/>
      <c r="E782" s="25"/>
      <c r="F782" s="20"/>
      <c r="G782" s="28"/>
    </row>
    <row r="783" spans="1:7" ht="15.75">
      <c r="A783" s="31"/>
      <c r="B783" s="34"/>
      <c r="C783" s="20"/>
      <c r="D783" s="20"/>
      <c r="E783" s="25"/>
      <c r="F783" s="20"/>
      <c r="G783" s="28"/>
    </row>
    <row r="784" spans="1:7" ht="15.75">
      <c r="A784" s="31"/>
      <c r="B784" s="34"/>
      <c r="C784" s="20"/>
      <c r="D784" s="20"/>
      <c r="E784" s="25"/>
      <c r="F784" s="20"/>
      <c r="G784" s="28"/>
    </row>
    <row r="785" spans="1:7" ht="15.75">
      <c r="A785" s="20"/>
      <c r="B785" s="32"/>
      <c r="C785" s="25"/>
      <c r="D785" s="33"/>
      <c r="E785" s="25"/>
      <c r="F785" s="33"/>
      <c r="G785" s="28"/>
    </row>
    <row r="786" spans="1:7" ht="15.75">
      <c r="A786" s="20"/>
      <c r="B786" s="24"/>
      <c r="C786" s="20"/>
      <c r="D786" s="20"/>
      <c r="E786" s="25"/>
      <c r="F786" s="20"/>
      <c r="G786" s="28"/>
    </row>
    <row r="787" spans="1:7" ht="15.75">
      <c r="A787" s="31"/>
      <c r="B787" s="34"/>
      <c r="C787" s="20"/>
      <c r="D787" s="20"/>
      <c r="E787" s="25"/>
      <c r="F787" s="20"/>
      <c r="G787" s="28"/>
    </row>
    <row r="788" spans="1:7" ht="15.75">
      <c r="A788" s="31"/>
      <c r="B788" s="34"/>
      <c r="C788" s="20"/>
      <c r="D788" s="20"/>
      <c r="E788" s="25"/>
      <c r="F788" s="20"/>
      <c r="G788" s="28"/>
    </row>
    <row r="789" spans="1:7" ht="15.75">
      <c r="A789" s="20"/>
      <c r="B789" s="32"/>
      <c r="C789" s="25"/>
      <c r="D789" s="33"/>
      <c r="E789" s="25"/>
      <c r="F789" s="33"/>
      <c r="G789" s="28"/>
    </row>
    <row r="790" spans="1:7" ht="15.75">
      <c r="A790" s="20"/>
      <c r="B790" s="32"/>
      <c r="C790" s="25"/>
      <c r="D790" s="33"/>
      <c r="E790" s="25"/>
      <c r="F790" s="33"/>
      <c r="G790" s="28"/>
    </row>
    <row r="791" spans="1:7" ht="63" customHeight="1">
      <c r="A791" s="31"/>
      <c r="B791" s="34"/>
      <c r="C791" s="20"/>
      <c r="D791" s="20"/>
      <c r="E791" s="25"/>
      <c r="F791" s="20"/>
      <c r="G791" s="28"/>
    </row>
    <row r="792" spans="1:7" ht="15.75">
      <c r="A792" s="31"/>
      <c r="C792" s="20"/>
      <c r="D792" s="20"/>
      <c r="E792" s="25"/>
      <c r="F792" s="20"/>
      <c r="G792" s="28"/>
    </row>
    <row r="793" spans="1:7" ht="15.75">
      <c r="A793" s="20"/>
      <c r="B793" s="32"/>
      <c r="C793" s="25"/>
      <c r="D793" s="33"/>
      <c r="E793" s="25"/>
      <c r="F793" s="33"/>
      <c r="G793" s="28"/>
    </row>
    <row r="794" spans="1:7" ht="15.75">
      <c r="A794" s="20"/>
      <c r="B794" s="24"/>
      <c r="C794" s="20"/>
      <c r="D794" s="20"/>
      <c r="E794" s="25"/>
      <c r="F794" s="20"/>
      <c r="G794" s="28"/>
    </row>
    <row r="795" spans="1:9" ht="60" customHeight="1">
      <c r="A795" s="31"/>
      <c r="B795" s="34"/>
      <c r="C795" s="20"/>
      <c r="D795" s="20"/>
      <c r="E795" s="25"/>
      <c r="F795" s="20"/>
      <c r="G795" s="28"/>
      <c r="I795" s="4"/>
    </row>
    <row r="796" spans="1:9" ht="15.75">
      <c r="A796" s="31"/>
      <c r="B796" s="34"/>
      <c r="C796" s="20"/>
      <c r="D796" s="20"/>
      <c r="E796" s="25"/>
      <c r="F796" s="20"/>
      <c r="G796" s="28"/>
      <c r="I796" s="4"/>
    </row>
    <row r="797" spans="1:7" ht="15.75">
      <c r="A797" s="20"/>
      <c r="B797" s="32"/>
      <c r="C797" s="25"/>
      <c r="D797" s="33"/>
      <c r="E797" s="25"/>
      <c r="F797" s="33"/>
      <c r="G797" s="28"/>
    </row>
    <row r="798" spans="1:7" ht="15.75">
      <c r="A798" s="20"/>
      <c r="B798" s="32"/>
      <c r="C798" s="25"/>
      <c r="D798" s="33"/>
      <c r="E798" s="25"/>
      <c r="F798" s="33"/>
      <c r="G798" s="28"/>
    </row>
    <row r="799" spans="1:7" ht="91.5" customHeight="1">
      <c r="A799" s="31"/>
      <c r="B799" s="34"/>
      <c r="C799" s="20"/>
      <c r="D799" s="20"/>
      <c r="E799" s="25"/>
      <c r="F799" s="20"/>
      <c r="G799" s="28"/>
    </row>
    <row r="800" spans="1:7" ht="15.75">
      <c r="A800" s="31"/>
      <c r="B800" s="34"/>
      <c r="C800" s="20"/>
      <c r="D800" s="20"/>
      <c r="E800" s="25"/>
      <c r="F800" s="20"/>
      <c r="G800" s="28"/>
    </row>
    <row r="801" spans="1:7" ht="15.75">
      <c r="A801" s="20"/>
      <c r="B801" s="32"/>
      <c r="C801" s="25"/>
      <c r="D801" s="33"/>
      <c r="E801" s="25"/>
      <c r="F801" s="33"/>
      <c r="G801" s="28"/>
    </row>
    <row r="802" spans="1:7" ht="15.75">
      <c r="A802" s="20"/>
      <c r="B802" s="32"/>
      <c r="C802" s="25"/>
      <c r="D802" s="33"/>
      <c r="E802" s="25"/>
      <c r="F802" s="33"/>
      <c r="G802" s="28"/>
    </row>
    <row r="803" spans="1:7" ht="15.75">
      <c r="A803" s="31"/>
      <c r="B803" s="34"/>
      <c r="C803" s="20"/>
      <c r="D803" s="20"/>
      <c r="E803" s="25"/>
      <c r="F803" s="20"/>
      <c r="G803" s="28"/>
    </row>
    <row r="804" spans="1:7" ht="15.75">
      <c r="A804" s="31"/>
      <c r="B804" s="34"/>
      <c r="C804" s="20"/>
      <c r="D804" s="20"/>
      <c r="E804" s="25"/>
      <c r="F804" s="20"/>
      <c r="G804" s="28"/>
    </row>
    <row r="805" spans="1:7" ht="15.75">
      <c r="A805" s="20"/>
      <c r="B805" s="32"/>
      <c r="C805" s="25"/>
      <c r="D805" s="33"/>
      <c r="E805" s="25"/>
      <c r="F805" s="33"/>
      <c r="G805" s="28"/>
    </row>
    <row r="806" spans="1:7" ht="15.75">
      <c r="A806" s="20"/>
      <c r="B806" s="24"/>
      <c r="C806" s="20"/>
      <c r="D806" s="20"/>
      <c r="E806" s="25"/>
      <c r="F806" s="20"/>
      <c r="G806" s="28"/>
    </row>
    <row r="807" spans="1:7" ht="15.75">
      <c r="A807" s="31"/>
      <c r="B807" s="34"/>
      <c r="C807" s="20"/>
      <c r="D807" s="20"/>
      <c r="E807" s="25"/>
      <c r="F807" s="20"/>
      <c r="G807" s="28"/>
    </row>
    <row r="808" spans="1:7" ht="15.75">
      <c r="A808" s="31"/>
      <c r="B808" s="34"/>
      <c r="C808" s="20"/>
      <c r="D808" s="20"/>
      <c r="E808" s="25"/>
      <c r="F808" s="20"/>
      <c r="G808" s="28"/>
    </row>
    <row r="809" spans="1:7" ht="15.75">
      <c r="A809" s="20"/>
      <c r="B809" s="32"/>
      <c r="C809" s="25"/>
      <c r="D809" s="33"/>
      <c r="E809" s="25"/>
      <c r="F809" s="33"/>
      <c r="G809" s="28"/>
    </row>
    <row r="810" spans="1:7" ht="15.75">
      <c r="A810" s="20"/>
      <c r="B810" s="24"/>
      <c r="C810" s="20"/>
      <c r="D810" s="20"/>
      <c r="E810" s="25"/>
      <c r="F810" s="20"/>
      <c r="G810" s="28"/>
    </row>
    <row r="811" spans="1:7" ht="15.75">
      <c r="A811" s="31"/>
      <c r="B811" s="34"/>
      <c r="C811" s="20"/>
      <c r="D811" s="20"/>
      <c r="E811" s="25"/>
      <c r="F811" s="20"/>
      <c r="G811" s="28"/>
    </row>
    <row r="812" spans="1:7" ht="15.75">
      <c r="A812" s="31"/>
      <c r="B812" s="34"/>
      <c r="C812" s="20"/>
      <c r="D812" s="20"/>
      <c r="E812" s="25"/>
      <c r="F812" s="20"/>
      <c r="G812" s="28"/>
    </row>
    <row r="813" spans="1:7" ht="15.75">
      <c r="A813" s="20"/>
      <c r="B813" s="32"/>
      <c r="C813" s="25"/>
      <c r="D813" s="33"/>
      <c r="E813" s="25"/>
      <c r="F813" s="33"/>
      <c r="G813" s="28"/>
    </row>
    <row r="814" spans="1:7" ht="15.75">
      <c r="A814" s="20"/>
      <c r="B814" s="32"/>
      <c r="C814" s="25"/>
      <c r="D814" s="33"/>
      <c r="E814" s="25"/>
      <c r="F814" s="33"/>
      <c r="G814" s="28"/>
    </row>
    <row r="815" spans="1:7" ht="15.75">
      <c r="A815" s="31"/>
      <c r="B815" s="34"/>
      <c r="C815" s="20"/>
      <c r="D815" s="20"/>
      <c r="E815" s="25"/>
      <c r="F815" s="20"/>
      <c r="G815" s="28"/>
    </row>
    <row r="816" spans="1:7" ht="15.75">
      <c r="A816" s="31"/>
      <c r="B816" s="34"/>
      <c r="C816" s="20"/>
      <c r="D816" s="20"/>
      <c r="E816" s="25"/>
      <c r="F816" s="20"/>
      <c r="G816" s="28"/>
    </row>
    <row r="817" spans="1:7" ht="15.75">
      <c r="A817" s="20"/>
      <c r="B817" s="32"/>
      <c r="C817" s="25"/>
      <c r="D817" s="33"/>
      <c r="E817" s="25"/>
      <c r="F817" s="33"/>
      <c r="G817" s="28"/>
    </row>
    <row r="818" spans="1:7" ht="15.75">
      <c r="A818" s="20"/>
      <c r="B818" s="32"/>
      <c r="C818" s="25"/>
      <c r="D818" s="33"/>
      <c r="E818" s="25"/>
      <c r="F818" s="33"/>
      <c r="G818" s="28"/>
    </row>
    <row r="819" spans="1:7" ht="15.75">
      <c r="A819" s="31"/>
      <c r="B819" s="24"/>
      <c r="C819" s="25"/>
      <c r="D819" s="33"/>
      <c r="E819" s="25"/>
      <c r="F819" s="33"/>
      <c r="G819" s="28"/>
    </row>
    <row r="820" spans="1:7" ht="15.75">
      <c r="A820" s="20"/>
      <c r="B820" s="5"/>
      <c r="C820" s="25"/>
      <c r="D820" s="33"/>
      <c r="E820" s="25"/>
      <c r="F820" s="33"/>
      <c r="G820" s="28"/>
    </row>
    <row r="821" spans="1:7" ht="15.75">
      <c r="A821" s="20"/>
      <c r="B821" s="32"/>
      <c r="C821" s="25"/>
      <c r="D821" s="33"/>
      <c r="E821" s="25"/>
      <c r="F821" s="33"/>
      <c r="G821" s="28"/>
    </row>
    <row r="822" spans="1:7" ht="15.75">
      <c r="A822" s="20"/>
      <c r="B822" s="5"/>
      <c r="C822" s="25"/>
      <c r="D822" s="33"/>
      <c r="E822" s="25"/>
      <c r="F822" s="33"/>
      <c r="G822" s="28"/>
    </row>
    <row r="823" spans="1:7" ht="137.25" customHeight="1">
      <c r="A823" s="31"/>
      <c r="B823" s="34"/>
      <c r="C823" s="20"/>
      <c r="D823" s="20"/>
      <c r="E823" s="25"/>
      <c r="F823" s="20"/>
      <c r="G823" s="28"/>
    </row>
    <row r="824" spans="1:7" ht="15.75">
      <c r="A824" s="31"/>
      <c r="B824" s="34"/>
      <c r="C824" s="20"/>
      <c r="D824" s="20"/>
      <c r="E824" s="25"/>
      <c r="F824" s="20"/>
      <c r="G824" s="28"/>
    </row>
    <row r="825" spans="1:7" ht="15.75">
      <c r="A825" s="20"/>
      <c r="B825" s="32"/>
      <c r="C825" s="25"/>
      <c r="D825" s="33"/>
      <c r="E825" s="25"/>
      <c r="F825" s="33"/>
      <c r="G825" s="28"/>
    </row>
    <row r="826" spans="1:7" ht="15.75">
      <c r="A826" s="20"/>
      <c r="B826" s="32"/>
      <c r="C826" s="25"/>
      <c r="D826" s="33"/>
      <c r="E826" s="25"/>
      <c r="F826" s="33"/>
      <c r="G826" s="28"/>
    </row>
    <row r="827" spans="1:7" ht="15.75">
      <c r="A827" s="31"/>
      <c r="B827" s="34"/>
      <c r="C827" s="20"/>
      <c r="D827" s="20"/>
      <c r="E827" s="25"/>
      <c r="F827" s="20"/>
      <c r="G827" s="28"/>
    </row>
    <row r="828" spans="1:7" ht="15.75">
      <c r="A828" s="31"/>
      <c r="B828" s="34"/>
      <c r="C828" s="20"/>
      <c r="D828" s="20"/>
      <c r="E828" s="25"/>
      <c r="F828" s="20"/>
      <c r="G828" s="28"/>
    </row>
    <row r="829" spans="1:7" ht="15.75">
      <c r="A829" s="31"/>
      <c r="B829" s="34"/>
      <c r="C829" s="20"/>
      <c r="D829" s="20"/>
      <c r="E829" s="25"/>
      <c r="F829" s="20"/>
      <c r="G829" s="28"/>
    </row>
    <row r="830" spans="1:7" ht="15.75">
      <c r="A830" s="31"/>
      <c r="B830" s="34"/>
      <c r="C830" s="20"/>
      <c r="D830" s="20"/>
      <c r="E830" s="25"/>
      <c r="F830" s="20"/>
      <c r="G830" s="28"/>
    </row>
    <row r="831" spans="1:7" ht="15.75">
      <c r="A831" s="31"/>
      <c r="B831" s="34"/>
      <c r="C831" s="20"/>
      <c r="D831" s="20"/>
      <c r="E831" s="25"/>
      <c r="F831" s="20"/>
      <c r="G831" s="28"/>
    </row>
    <row r="832" spans="1:7" ht="15.75">
      <c r="A832" s="31"/>
      <c r="B832" s="34"/>
      <c r="C832" s="20"/>
      <c r="D832" s="20"/>
      <c r="E832" s="25"/>
      <c r="F832" s="20"/>
      <c r="G832" s="28"/>
    </row>
    <row r="833" spans="1:7" ht="15.75">
      <c r="A833" s="31"/>
      <c r="B833" s="34"/>
      <c r="C833" s="20"/>
      <c r="D833" s="20"/>
      <c r="E833" s="25"/>
      <c r="F833" s="20"/>
      <c r="G833" s="28"/>
    </row>
    <row r="834" spans="1:7" ht="47.25" customHeight="1">
      <c r="A834" s="31"/>
      <c r="B834" s="34"/>
      <c r="C834" s="20"/>
      <c r="D834" s="20"/>
      <c r="E834" s="25"/>
      <c r="F834" s="20"/>
      <c r="G834" s="28"/>
    </row>
    <row r="835" spans="1:7" ht="150.75" customHeight="1">
      <c r="A835" s="31"/>
      <c r="B835" s="34"/>
      <c r="C835" s="20"/>
      <c r="D835" s="20"/>
      <c r="E835" s="25"/>
      <c r="F835" s="20"/>
      <c r="G835" s="28"/>
    </row>
    <row r="836" spans="1:7" ht="120" customHeight="1">
      <c r="A836" s="31"/>
      <c r="B836" s="34"/>
      <c r="C836" s="20"/>
      <c r="D836" s="20"/>
      <c r="E836" s="25"/>
      <c r="F836" s="20"/>
      <c r="G836" s="28"/>
    </row>
    <row r="837" spans="1:7" ht="15.75">
      <c r="A837" s="31"/>
      <c r="B837" s="34"/>
      <c r="C837" s="20"/>
      <c r="D837" s="20"/>
      <c r="E837" s="25"/>
      <c r="F837" s="20"/>
      <c r="G837" s="28"/>
    </row>
    <row r="838" spans="1:7" ht="13.5" customHeight="1">
      <c r="A838" s="20"/>
      <c r="B838" s="32"/>
      <c r="C838" s="25"/>
      <c r="D838" s="33"/>
      <c r="E838" s="25"/>
      <c r="F838" s="33"/>
      <c r="G838" s="28"/>
    </row>
    <row r="839" spans="1:7" ht="13.5" customHeight="1">
      <c r="A839" s="20"/>
      <c r="B839" s="32"/>
      <c r="C839" s="25"/>
      <c r="D839" s="33"/>
      <c r="E839" s="25"/>
      <c r="F839" s="33"/>
      <c r="G839" s="28"/>
    </row>
    <row r="840" spans="1:7" ht="15.75">
      <c r="A840" s="31"/>
      <c r="B840" s="24"/>
      <c r="C840" s="52"/>
      <c r="D840" s="52"/>
      <c r="E840" s="39"/>
      <c r="F840" s="52"/>
      <c r="G840" s="52"/>
    </row>
    <row r="841" spans="1:7" ht="15.75">
      <c r="A841" s="31"/>
      <c r="B841" s="24"/>
      <c r="C841" s="52"/>
      <c r="D841" s="52"/>
      <c r="E841" s="39"/>
      <c r="F841" s="52"/>
      <c r="G841" s="52"/>
    </row>
    <row r="842" spans="1:7" ht="15.75">
      <c r="A842" s="52"/>
      <c r="B842" s="32"/>
      <c r="C842" s="25"/>
      <c r="D842" s="33"/>
      <c r="E842" s="25"/>
      <c r="F842" s="33"/>
      <c r="G842" s="28"/>
    </row>
    <row r="843" spans="1:7" ht="15.75">
      <c r="A843" s="20"/>
      <c r="B843" s="32"/>
      <c r="C843" s="25"/>
      <c r="D843" s="33"/>
      <c r="E843" s="25"/>
      <c r="F843" s="33"/>
      <c r="G843" s="28"/>
    </row>
    <row r="844" spans="1:7" ht="15.75">
      <c r="A844" s="31"/>
      <c r="B844" s="35"/>
      <c r="C844" s="25"/>
      <c r="D844" s="33"/>
      <c r="E844" s="25"/>
      <c r="F844" s="33"/>
      <c r="G844" s="28"/>
    </row>
    <row r="845" spans="1:7" ht="15.75">
      <c r="A845" s="20"/>
      <c r="B845" s="35"/>
      <c r="C845" s="25"/>
      <c r="D845" s="33"/>
      <c r="E845" s="25"/>
      <c r="F845" s="33"/>
      <c r="G845" s="28"/>
    </row>
    <row r="846" spans="1:7" ht="15.75">
      <c r="A846" s="20"/>
      <c r="B846" s="35"/>
      <c r="C846" s="25"/>
      <c r="D846" s="33"/>
      <c r="E846" s="25"/>
      <c r="F846" s="33"/>
      <c r="G846" s="28"/>
    </row>
    <row r="847" spans="1:7" ht="15.75">
      <c r="A847" s="20"/>
      <c r="B847" s="35"/>
      <c r="C847" s="25"/>
      <c r="D847" s="33"/>
      <c r="E847" s="25"/>
      <c r="F847" s="33"/>
      <c r="G847" s="28"/>
    </row>
    <row r="848" spans="1:15" s="59" customFormat="1" ht="15.75">
      <c r="A848" s="20"/>
      <c r="B848" s="35"/>
      <c r="C848" s="20"/>
      <c r="D848" s="20"/>
      <c r="E848" s="20"/>
      <c r="F848" s="20"/>
      <c r="G848" s="20"/>
      <c r="H848" s="58"/>
      <c r="O848" s="13"/>
    </row>
    <row r="849" spans="1:7" ht="15.75">
      <c r="A849" s="20"/>
      <c r="B849" s="35"/>
      <c r="C849" s="25"/>
      <c r="D849" s="33"/>
      <c r="E849" s="25"/>
      <c r="F849" s="33"/>
      <c r="G849" s="28"/>
    </row>
    <row r="850" spans="1:7" ht="15.75">
      <c r="A850" s="20"/>
      <c r="B850" s="35"/>
      <c r="C850" s="25"/>
      <c r="D850" s="33"/>
      <c r="E850" s="25"/>
      <c r="F850" s="33"/>
      <c r="G850" s="28"/>
    </row>
    <row r="851" spans="1:7" ht="15.75">
      <c r="A851" s="20"/>
      <c r="B851" s="35"/>
      <c r="C851" s="25"/>
      <c r="D851" s="33"/>
      <c r="E851" s="25"/>
      <c r="F851" s="33"/>
      <c r="G851" s="28"/>
    </row>
    <row r="852" spans="1:7" ht="15.75">
      <c r="A852" s="20"/>
      <c r="B852" s="35"/>
      <c r="C852" s="25"/>
      <c r="D852" s="33"/>
      <c r="E852" s="25"/>
      <c r="F852" s="33"/>
      <c r="G852" s="28"/>
    </row>
    <row r="853" spans="1:7" ht="13.5" customHeight="1">
      <c r="A853" s="20"/>
      <c r="B853" s="32"/>
      <c r="C853" s="25"/>
      <c r="D853" s="33"/>
      <c r="E853" s="25"/>
      <c r="F853" s="33"/>
      <c r="G853" s="28"/>
    </row>
    <row r="854" spans="1:7" ht="13.5" customHeight="1">
      <c r="A854" s="20"/>
      <c r="B854" s="38"/>
      <c r="C854" s="39"/>
      <c r="D854" s="40"/>
      <c r="E854" s="39"/>
      <c r="F854" s="40"/>
      <c r="G854" s="41"/>
    </row>
    <row r="855" spans="1:7" ht="28.5" customHeight="1">
      <c r="A855" s="31"/>
      <c r="B855" s="35"/>
      <c r="C855" s="25"/>
      <c r="D855" s="33"/>
      <c r="E855" s="25"/>
      <c r="F855" s="33"/>
      <c r="G855" s="28"/>
    </row>
    <row r="856" spans="1:7" ht="50.25" customHeight="1">
      <c r="A856" s="20"/>
      <c r="B856" s="35"/>
      <c r="C856" s="25"/>
      <c r="D856" s="33"/>
      <c r="E856" s="25"/>
      <c r="F856" s="33"/>
      <c r="G856" s="28"/>
    </row>
    <row r="857" spans="1:7" ht="33.75" customHeight="1">
      <c r="A857" s="20"/>
      <c r="B857" s="35"/>
      <c r="C857" s="25"/>
      <c r="D857" s="33"/>
      <c r="E857" s="25"/>
      <c r="F857" s="33"/>
      <c r="G857" s="28"/>
    </row>
    <row r="858" spans="1:7" ht="28.5" customHeight="1">
      <c r="A858" s="20"/>
      <c r="B858" s="35"/>
      <c r="C858" s="25"/>
      <c r="D858" s="33"/>
      <c r="E858" s="25"/>
      <c r="F858" s="33"/>
      <c r="G858" s="28"/>
    </row>
    <row r="859" spans="1:7" ht="13.5" customHeight="1">
      <c r="A859" s="20"/>
      <c r="B859" s="35"/>
      <c r="C859" s="20"/>
      <c r="D859" s="20"/>
      <c r="E859" s="20"/>
      <c r="F859" s="20"/>
      <c r="G859" s="20"/>
    </row>
    <row r="860" spans="1:7" ht="13.5" customHeight="1">
      <c r="A860" s="20"/>
      <c r="B860" s="35"/>
      <c r="C860" s="25"/>
      <c r="D860" s="33"/>
      <c r="E860" s="25"/>
      <c r="F860" s="33"/>
      <c r="G860" s="28"/>
    </row>
    <row r="861" spans="1:7" ht="131.25" customHeight="1">
      <c r="A861" s="20"/>
      <c r="B861" s="35"/>
      <c r="C861" s="25"/>
      <c r="D861" s="33"/>
      <c r="E861" s="25"/>
      <c r="F861" s="33"/>
      <c r="G861" s="28"/>
    </row>
    <row r="862" spans="1:7" ht="15.75" customHeight="1">
      <c r="A862" s="20"/>
      <c r="B862" s="35"/>
      <c r="C862" s="25"/>
      <c r="D862" s="33"/>
      <c r="E862" s="25"/>
      <c r="F862" s="33"/>
      <c r="G862" s="28"/>
    </row>
    <row r="863" spans="1:7" ht="13.5" customHeight="1">
      <c r="A863" s="20"/>
      <c r="B863" s="32"/>
      <c r="C863" s="25"/>
      <c r="D863" s="33"/>
      <c r="E863" s="25"/>
      <c r="F863" s="33"/>
      <c r="G863" s="28"/>
    </row>
    <row r="864" spans="1:7" ht="13.5" customHeight="1">
      <c r="A864" s="20"/>
      <c r="B864" s="32"/>
      <c r="C864" s="25"/>
      <c r="D864" s="33"/>
      <c r="E864" s="25"/>
      <c r="F864" s="33"/>
      <c r="G864" s="28"/>
    </row>
    <row r="865" spans="1:7" ht="33.75" customHeight="1">
      <c r="A865" s="31"/>
      <c r="B865" s="35"/>
      <c r="C865" s="25"/>
      <c r="D865" s="33"/>
      <c r="E865" s="25"/>
      <c r="F865" s="33"/>
      <c r="G865" s="28"/>
    </row>
    <row r="866" spans="1:7" ht="14.25" customHeight="1">
      <c r="A866" s="20"/>
      <c r="B866" s="35"/>
      <c r="C866" s="25"/>
      <c r="D866" s="33"/>
      <c r="E866" s="25"/>
      <c r="F866" s="33"/>
      <c r="G866" s="28"/>
    </row>
    <row r="867" spans="1:7" ht="14.25" customHeight="1">
      <c r="A867" s="20"/>
      <c r="B867" s="34"/>
      <c r="C867" s="25"/>
      <c r="D867" s="33"/>
      <c r="E867" s="25"/>
      <c r="F867" s="33"/>
      <c r="G867" s="28"/>
    </row>
    <row r="868" spans="1:7" ht="14.25" customHeight="1">
      <c r="A868" s="20"/>
      <c r="B868" s="34"/>
      <c r="C868" s="25"/>
      <c r="D868" s="33"/>
      <c r="E868" s="25"/>
      <c r="F868" s="33"/>
      <c r="G868" s="28"/>
    </row>
    <row r="869" spans="1:7" ht="61.5" customHeight="1">
      <c r="A869" s="20"/>
      <c r="B869" s="35"/>
      <c r="C869" s="25"/>
      <c r="D869" s="33"/>
      <c r="E869" s="25"/>
      <c r="F869" s="33"/>
      <c r="G869" s="28"/>
    </row>
    <row r="870" spans="1:7" ht="61.5" customHeight="1">
      <c r="A870" s="20"/>
      <c r="B870" s="35"/>
      <c r="C870" s="25"/>
      <c r="D870" s="33"/>
      <c r="E870" s="25"/>
      <c r="F870" s="33"/>
      <c r="G870" s="28"/>
    </row>
    <row r="871" spans="1:7" ht="65.25" customHeight="1">
      <c r="A871" s="20"/>
      <c r="B871" s="35"/>
      <c r="C871" s="25"/>
      <c r="D871" s="33"/>
      <c r="E871" s="25"/>
      <c r="F871" s="33"/>
      <c r="G871" s="28"/>
    </row>
    <row r="872" spans="1:7" ht="66.75" customHeight="1">
      <c r="A872" s="20"/>
      <c r="B872" s="35"/>
      <c r="C872" s="25"/>
      <c r="D872" s="33"/>
      <c r="E872" s="25"/>
      <c r="F872" s="33"/>
      <c r="G872" s="28"/>
    </row>
    <row r="873" spans="1:7" ht="19.5" customHeight="1">
      <c r="A873" s="20"/>
      <c r="B873" s="35"/>
      <c r="C873" s="25"/>
      <c r="D873" s="33"/>
      <c r="E873" s="25"/>
      <c r="F873" s="33"/>
      <c r="G873" s="28"/>
    </row>
    <row r="874" spans="1:7" ht="65.25" customHeight="1">
      <c r="A874" s="20"/>
      <c r="B874" s="35"/>
      <c r="C874" s="25"/>
      <c r="D874" s="33"/>
      <c r="E874" s="25"/>
      <c r="F874" s="33"/>
      <c r="G874" s="28"/>
    </row>
    <row r="875" spans="1:7" ht="17.25" customHeight="1">
      <c r="A875" s="20"/>
      <c r="B875" s="35"/>
      <c r="C875" s="25"/>
      <c r="D875" s="33"/>
      <c r="E875" s="25"/>
      <c r="F875" s="33"/>
      <c r="G875" s="28"/>
    </row>
    <row r="876" spans="1:7" ht="15" customHeight="1">
      <c r="A876" s="20"/>
      <c r="B876" s="32"/>
      <c r="C876" s="25"/>
      <c r="D876" s="33"/>
      <c r="E876" s="25"/>
      <c r="F876" s="33"/>
      <c r="G876" s="28"/>
    </row>
    <row r="877" spans="1:7" ht="15" customHeight="1">
      <c r="A877" s="20"/>
      <c r="B877" s="34"/>
      <c r="C877" s="25"/>
      <c r="D877" s="33"/>
      <c r="E877" s="25"/>
      <c r="F877" s="33"/>
      <c r="G877" s="28"/>
    </row>
    <row r="878" spans="1:7" ht="29.25" customHeight="1">
      <c r="A878" s="31"/>
      <c r="B878" s="24"/>
      <c r="C878" s="25"/>
      <c r="D878" s="33"/>
      <c r="E878" s="25"/>
      <c r="F878" s="33"/>
      <c r="G878" s="28"/>
    </row>
    <row r="879" spans="1:7" ht="15" customHeight="1">
      <c r="A879" s="20"/>
      <c r="B879" s="34"/>
      <c r="C879" s="25"/>
      <c r="D879" s="33"/>
      <c r="E879" s="25"/>
      <c r="F879" s="33"/>
      <c r="G879" s="28"/>
    </row>
    <row r="880" spans="1:7" ht="15" customHeight="1">
      <c r="A880" s="20"/>
      <c r="B880" s="35"/>
      <c r="C880" s="25"/>
      <c r="D880" s="33"/>
      <c r="E880" s="25"/>
      <c r="F880" s="33"/>
      <c r="G880" s="28"/>
    </row>
    <row r="881" spans="1:7" ht="15" customHeight="1">
      <c r="A881" s="20"/>
      <c r="B881" s="34"/>
      <c r="C881" s="25"/>
      <c r="D881" s="33"/>
      <c r="E881" s="25"/>
      <c r="F881" s="33"/>
      <c r="G881" s="28"/>
    </row>
    <row r="882" spans="1:7" ht="15" customHeight="1">
      <c r="A882" s="20"/>
      <c r="B882" s="34"/>
      <c r="C882" s="25"/>
      <c r="D882" s="33"/>
      <c r="E882" s="25"/>
      <c r="F882" s="33"/>
      <c r="G882" s="28"/>
    </row>
    <row r="883" spans="1:7" ht="15" customHeight="1">
      <c r="A883" s="20"/>
      <c r="B883" s="34"/>
      <c r="C883" s="25"/>
      <c r="D883" s="33"/>
      <c r="E883" s="25"/>
      <c r="F883" s="33"/>
      <c r="G883" s="28"/>
    </row>
    <row r="884" spans="1:7" ht="29.25" customHeight="1">
      <c r="A884" s="20"/>
      <c r="B884" s="34"/>
      <c r="C884" s="25"/>
      <c r="D884" s="33"/>
      <c r="E884" s="25"/>
      <c r="F884" s="33"/>
      <c r="G884" s="28"/>
    </row>
    <row r="885" spans="1:7" ht="15" customHeight="1">
      <c r="A885" s="20"/>
      <c r="B885" s="34"/>
      <c r="C885" s="25"/>
      <c r="D885" s="33"/>
      <c r="E885" s="25"/>
      <c r="F885" s="33"/>
      <c r="G885" s="28"/>
    </row>
    <row r="886" spans="1:7" ht="61.5" customHeight="1">
      <c r="A886" s="20"/>
      <c r="B886" s="34"/>
      <c r="C886" s="25"/>
      <c r="D886" s="33"/>
      <c r="E886" s="25"/>
      <c r="F886" s="33"/>
      <c r="G886" s="28"/>
    </row>
    <row r="887" spans="1:7" ht="59.25" customHeight="1">
      <c r="A887" s="20"/>
      <c r="B887" s="35"/>
      <c r="C887" s="25"/>
      <c r="D887" s="33"/>
      <c r="E887" s="25"/>
      <c r="F887" s="33"/>
      <c r="G887" s="28"/>
    </row>
    <row r="888" spans="1:7" ht="44.25" customHeight="1">
      <c r="A888" s="20"/>
      <c r="B888" s="35"/>
      <c r="C888" s="25"/>
      <c r="D888" s="33"/>
      <c r="E888" s="25"/>
      <c r="F888" s="33"/>
      <c r="G888" s="28"/>
    </row>
    <row r="889" spans="1:7" ht="83.25" customHeight="1">
      <c r="A889" s="20"/>
      <c r="B889" s="35"/>
      <c r="C889" s="25"/>
      <c r="D889" s="33"/>
      <c r="E889" s="25"/>
      <c r="F889" s="33"/>
      <c r="G889" s="28"/>
    </row>
    <row r="890" spans="1:7" ht="15" customHeight="1">
      <c r="A890" s="20"/>
      <c r="B890" s="35"/>
      <c r="C890" s="25"/>
      <c r="D890" s="33"/>
      <c r="E890" s="25"/>
      <c r="F890" s="33"/>
      <c r="G890" s="28"/>
    </row>
    <row r="891" spans="1:7" ht="27" customHeight="1">
      <c r="A891" s="20"/>
      <c r="B891" s="35"/>
      <c r="C891" s="25"/>
      <c r="D891" s="33"/>
      <c r="E891" s="25"/>
      <c r="F891" s="33"/>
      <c r="G891" s="28"/>
    </row>
    <row r="892" spans="1:7" ht="18" customHeight="1">
      <c r="A892" s="20"/>
      <c r="B892" s="35"/>
      <c r="C892" s="25"/>
      <c r="D892" s="33"/>
      <c r="E892" s="25"/>
      <c r="F892" s="33"/>
      <c r="G892" s="28"/>
    </row>
    <row r="893" spans="1:7" ht="15" customHeight="1">
      <c r="A893" s="20"/>
      <c r="B893" s="32"/>
      <c r="C893" s="25"/>
      <c r="D893" s="33"/>
      <c r="E893" s="25"/>
      <c r="F893" s="33"/>
      <c r="G893" s="28"/>
    </row>
    <row r="894" spans="1:7" ht="15" customHeight="1">
      <c r="A894" s="20"/>
      <c r="B894" s="34"/>
      <c r="C894" s="25"/>
      <c r="D894" s="33"/>
      <c r="E894" s="25"/>
      <c r="F894" s="33"/>
      <c r="G894" s="28"/>
    </row>
    <row r="895" spans="1:7" ht="15" customHeight="1">
      <c r="A895" s="20"/>
      <c r="B895" s="34"/>
      <c r="C895" s="25"/>
      <c r="D895" s="33"/>
      <c r="E895" s="25"/>
      <c r="F895" s="33"/>
      <c r="G895" s="28"/>
    </row>
    <row r="896" spans="1:7" ht="15" customHeight="1">
      <c r="A896" s="20"/>
      <c r="B896" s="34"/>
      <c r="C896" s="25"/>
      <c r="D896" s="33"/>
      <c r="E896" s="25"/>
      <c r="F896" s="33"/>
      <c r="G896" s="28"/>
    </row>
    <row r="897" spans="1:7" ht="62.25" customHeight="1">
      <c r="A897" s="20"/>
      <c r="B897" s="35"/>
      <c r="C897" s="25"/>
      <c r="D897" s="33"/>
      <c r="E897" s="25"/>
      <c r="F897" s="33"/>
      <c r="G897" s="28"/>
    </row>
    <row r="898" spans="1:7" ht="95.25" customHeight="1">
      <c r="A898" s="20"/>
      <c r="B898" s="34"/>
      <c r="C898" s="25"/>
      <c r="D898" s="33"/>
      <c r="E898" s="25"/>
      <c r="F898" s="33"/>
      <c r="G898" s="28"/>
    </row>
    <row r="899" spans="1:7" ht="77.25" customHeight="1">
      <c r="A899" s="20"/>
      <c r="B899" s="35"/>
      <c r="C899" s="25"/>
      <c r="D899" s="33"/>
      <c r="E899" s="25"/>
      <c r="F899" s="33"/>
      <c r="G899" s="28"/>
    </row>
    <row r="900" spans="1:7" ht="15" customHeight="1">
      <c r="A900" s="20"/>
      <c r="B900" s="35"/>
      <c r="C900" s="25"/>
      <c r="D900" s="33"/>
      <c r="E900" s="25"/>
      <c r="F900" s="33"/>
      <c r="G900" s="28"/>
    </row>
    <row r="901" spans="1:7" ht="15" customHeight="1">
      <c r="A901" s="20"/>
      <c r="B901" s="35"/>
      <c r="C901" s="25"/>
      <c r="D901" s="33"/>
      <c r="E901" s="25"/>
      <c r="F901" s="33"/>
      <c r="G901" s="28"/>
    </row>
    <row r="902" spans="1:7" ht="15" customHeight="1">
      <c r="A902" s="20"/>
      <c r="B902" s="32"/>
      <c r="C902" s="25"/>
      <c r="D902" s="33"/>
      <c r="E902" s="25"/>
      <c r="F902" s="33"/>
      <c r="G902" s="28"/>
    </row>
    <row r="903" spans="1:7" ht="14.25" customHeight="1">
      <c r="A903" s="20"/>
      <c r="B903" s="34"/>
      <c r="C903" s="25"/>
      <c r="D903" s="33"/>
      <c r="E903" s="25"/>
      <c r="F903" s="33"/>
      <c r="G903" s="28"/>
    </row>
    <row r="904" spans="1:7" ht="30" customHeight="1">
      <c r="A904" s="31"/>
      <c r="B904" s="35"/>
      <c r="C904" s="39"/>
      <c r="D904" s="40"/>
      <c r="E904" s="39"/>
      <c r="F904" s="40"/>
      <c r="G904" s="41"/>
    </row>
    <row r="905" spans="1:7" ht="15" customHeight="1">
      <c r="A905" s="52"/>
      <c r="B905" s="51"/>
      <c r="C905" s="39"/>
      <c r="D905" s="40"/>
      <c r="E905" s="39"/>
      <c r="F905" s="40"/>
      <c r="G905" s="41"/>
    </row>
    <row r="906" spans="1:7" ht="45.75" customHeight="1">
      <c r="A906" s="52"/>
      <c r="B906" s="35"/>
      <c r="C906" s="39"/>
      <c r="D906" s="40"/>
      <c r="E906" s="39"/>
      <c r="F906" s="40"/>
      <c r="G906" s="41"/>
    </row>
    <row r="907" spans="1:7" ht="40.5" customHeight="1">
      <c r="A907" s="52"/>
      <c r="B907" s="35"/>
      <c r="C907" s="39"/>
      <c r="D907" s="40"/>
      <c r="E907" s="39"/>
      <c r="F907" s="40"/>
      <c r="G907" s="41"/>
    </row>
    <row r="908" spans="1:7" ht="31.5" customHeight="1">
      <c r="A908" s="52"/>
      <c r="B908" s="35"/>
      <c r="C908" s="39"/>
      <c r="D908" s="40"/>
      <c r="E908" s="39"/>
      <c r="F908" s="40"/>
      <c r="G908" s="41"/>
    </row>
    <row r="909" spans="1:7" ht="52.5" customHeight="1">
      <c r="A909" s="52"/>
      <c r="B909" s="35"/>
      <c r="C909" s="39"/>
      <c r="D909" s="40"/>
      <c r="E909" s="39"/>
      <c r="F909" s="40"/>
      <c r="G909" s="41"/>
    </row>
    <row r="910" spans="1:7" ht="63.75" customHeight="1">
      <c r="A910" s="52"/>
      <c r="B910" s="35"/>
      <c r="C910" s="39"/>
      <c r="D910" s="40"/>
      <c r="E910" s="39"/>
      <c r="F910" s="40"/>
      <c r="G910" s="41"/>
    </row>
    <row r="911" spans="1:7" ht="48.75" customHeight="1">
      <c r="A911" s="52"/>
      <c r="B911" s="35"/>
      <c r="C911" s="39"/>
      <c r="D911" s="40"/>
      <c r="E911" s="39"/>
      <c r="F911" s="40"/>
      <c r="G911" s="41"/>
    </row>
    <row r="912" spans="1:7" ht="45.75" customHeight="1">
      <c r="A912" s="52"/>
      <c r="B912" s="34"/>
      <c r="C912" s="39"/>
      <c r="D912" s="40"/>
      <c r="E912" s="39"/>
      <c r="F912" s="40"/>
      <c r="G912" s="41"/>
    </row>
    <row r="913" spans="1:7" ht="60" customHeight="1">
      <c r="A913" s="52"/>
      <c r="B913" s="34"/>
      <c r="C913" s="39"/>
      <c r="D913" s="40"/>
      <c r="E913" s="39"/>
      <c r="F913" s="40"/>
      <c r="G913" s="41"/>
    </row>
    <row r="914" spans="1:7" ht="27" customHeight="1">
      <c r="A914" s="52"/>
      <c r="B914" s="34"/>
      <c r="C914" s="39"/>
      <c r="D914" s="40"/>
      <c r="E914" s="39"/>
      <c r="F914" s="40"/>
      <c r="G914" s="41"/>
    </row>
    <row r="915" spans="1:7" ht="16.5" customHeight="1">
      <c r="A915" s="52"/>
      <c r="B915" s="34"/>
      <c r="C915" s="39"/>
      <c r="D915" s="40"/>
      <c r="E915" s="39"/>
      <c r="F915" s="40"/>
      <c r="G915" s="41"/>
    </row>
    <row r="916" spans="1:7" ht="15" customHeight="1">
      <c r="A916" s="52"/>
      <c r="B916" s="32"/>
      <c r="C916" s="25"/>
      <c r="D916" s="33"/>
      <c r="E916" s="25"/>
      <c r="F916" s="33"/>
      <c r="G916" s="28"/>
    </row>
    <row r="917" spans="1:7" ht="17.25" customHeight="1">
      <c r="A917" s="20"/>
      <c r="B917" s="34"/>
      <c r="C917" s="25"/>
      <c r="D917" s="33"/>
      <c r="E917" s="25"/>
      <c r="F917" s="33"/>
      <c r="G917" s="28"/>
    </row>
    <row r="918" spans="1:7" ht="294.75" customHeight="1">
      <c r="A918" s="31"/>
      <c r="B918" s="35"/>
      <c r="C918" s="25"/>
      <c r="D918" s="33"/>
      <c r="E918" s="25"/>
      <c r="F918" s="33"/>
      <c r="G918" s="28"/>
    </row>
    <row r="919" spans="1:7" ht="13.5" customHeight="1">
      <c r="A919" s="31"/>
      <c r="B919" s="35"/>
      <c r="C919" s="25"/>
      <c r="D919" s="33"/>
      <c r="E919" s="25"/>
      <c r="F919" s="33"/>
      <c r="G919" s="28"/>
    </row>
    <row r="920" spans="1:7" ht="15.75">
      <c r="A920" s="20"/>
      <c r="B920" s="32"/>
      <c r="C920" s="25"/>
      <c r="D920" s="33"/>
      <c r="E920" s="25"/>
      <c r="F920" s="33"/>
      <c r="G920" s="28"/>
    </row>
    <row r="921" spans="1:7" ht="13.5" customHeight="1">
      <c r="A921" s="20"/>
      <c r="B921" s="35"/>
      <c r="C921" s="25"/>
      <c r="D921" s="33"/>
      <c r="E921" s="25"/>
      <c r="F921" s="33"/>
      <c r="G921" s="28"/>
    </row>
    <row r="922" spans="1:7" ht="15.75">
      <c r="A922" s="20"/>
      <c r="B922" s="24"/>
      <c r="C922" s="20"/>
      <c r="D922" s="20"/>
      <c r="E922" s="22"/>
      <c r="F922" s="21"/>
      <c r="G922" s="30"/>
    </row>
    <row r="923" spans="1:7" ht="15.75">
      <c r="A923" s="20"/>
      <c r="B923" s="24"/>
      <c r="C923" s="20"/>
      <c r="D923" s="20"/>
      <c r="E923" s="25"/>
      <c r="F923" s="20"/>
      <c r="G923" s="28"/>
    </row>
    <row r="924" spans="1:7" ht="15.75">
      <c r="A924" s="21"/>
      <c r="B924" s="14"/>
      <c r="C924" s="20"/>
      <c r="D924" s="20"/>
      <c r="E924" s="25"/>
      <c r="F924" s="20"/>
      <c r="G924" s="20"/>
    </row>
    <row r="925" spans="1:7" ht="15.75">
      <c r="A925" s="21"/>
      <c r="B925" s="14"/>
      <c r="C925" s="20"/>
      <c r="D925" s="20"/>
      <c r="E925" s="25"/>
      <c r="F925" s="20"/>
      <c r="G925" s="20"/>
    </row>
    <row r="926" spans="1:7" ht="15.75">
      <c r="A926" s="21"/>
      <c r="B926" s="27"/>
      <c r="C926" s="20"/>
      <c r="D926" s="20"/>
      <c r="E926" s="25"/>
      <c r="F926" s="20"/>
      <c r="G926" s="20"/>
    </row>
    <row r="927" spans="1:7" ht="15.75">
      <c r="A927" s="21"/>
      <c r="B927" s="14"/>
      <c r="C927" s="20"/>
      <c r="D927" s="20"/>
      <c r="E927" s="25"/>
      <c r="F927" s="20"/>
      <c r="G927" s="20"/>
    </row>
    <row r="928" spans="1:7" ht="15.75">
      <c r="A928" s="21"/>
      <c r="B928" s="14"/>
      <c r="C928" s="20"/>
      <c r="D928" s="20"/>
      <c r="E928" s="25"/>
      <c r="F928" s="20"/>
      <c r="G928" s="20"/>
    </row>
    <row r="929" spans="1:7" ht="15.75">
      <c r="A929" s="21"/>
      <c r="B929" s="14"/>
      <c r="C929" s="20"/>
      <c r="D929" s="20"/>
      <c r="E929" s="25"/>
      <c r="F929" s="20"/>
      <c r="G929" s="20"/>
    </row>
    <row r="930" spans="1:7" ht="15.75">
      <c r="A930" s="21"/>
      <c r="B930" s="14"/>
      <c r="C930" s="20"/>
      <c r="D930" s="20"/>
      <c r="E930" s="25"/>
      <c r="F930" s="20"/>
      <c r="G930" s="20"/>
    </row>
    <row r="931" spans="1:7" ht="15.75">
      <c r="A931" s="21"/>
      <c r="B931" s="14"/>
      <c r="C931" s="20"/>
      <c r="D931" s="20"/>
      <c r="E931" s="25"/>
      <c r="F931" s="20"/>
      <c r="G931" s="20"/>
    </row>
    <row r="932" spans="1:7" ht="15.75">
      <c r="A932" s="21"/>
      <c r="B932" s="14"/>
      <c r="C932" s="20"/>
      <c r="D932" s="20"/>
      <c r="E932" s="25"/>
      <c r="F932" s="20"/>
      <c r="G932" s="20"/>
    </row>
    <row r="933" spans="1:7" ht="15.75">
      <c r="A933" s="21"/>
      <c r="B933" s="14"/>
      <c r="C933" s="20"/>
      <c r="D933" s="20"/>
      <c r="E933" s="25"/>
      <c r="F933" s="20"/>
      <c r="G933" s="20"/>
    </row>
    <row r="934" spans="1:7" ht="15.75">
      <c r="A934" s="21"/>
      <c r="B934" s="14"/>
      <c r="C934" s="20"/>
      <c r="D934" s="20"/>
      <c r="E934" s="25"/>
      <c r="F934" s="20"/>
      <c r="G934" s="20"/>
    </row>
    <row r="935" spans="1:7" ht="15.75">
      <c r="A935" s="21"/>
      <c r="B935" s="14"/>
      <c r="C935" s="20"/>
      <c r="D935" s="20"/>
      <c r="E935" s="25"/>
      <c r="F935" s="20"/>
      <c r="G935" s="20"/>
    </row>
    <row r="936" spans="1:7" ht="15.75">
      <c r="A936" s="21"/>
      <c r="B936" s="14"/>
      <c r="C936" s="20"/>
      <c r="D936" s="20"/>
      <c r="E936" s="25"/>
      <c r="F936" s="20"/>
      <c r="G936" s="20"/>
    </row>
    <row r="937" spans="1:7" ht="99" customHeight="1">
      <c r="A937" s="21"/>
      <c r="B937" s="14"/>
      <c r="C937" s="20"/>
      <c r="D937" s="20"/>
      <c r="E937" s="25"/>
      <c r="F937" s="20"/>
      <c r="G937" s="20"/>
    </row>
    <row r="938" spans="1:7" ht="15.75">
      <c r="A938" s="21"/>
      <c r="B938" s="14"/>
      <c r="C938" s="20"/>
      <c r="D938" s="20"/>
      <c r="E938" s="25"/>
      <c r="F938" s="20"/>
      <c r="G938" s="20"/>
    </row>
    <row r="939" spans="1:15" ht="15.75">
      <c r="A939" s="21"/>
      <c r="B939" s="14"/>
      <c r="C939" s="20"/>
      <c r="D939" s="20"/>
      <c r="E939" s="25"/>
      <c r="F939" s="20"/>
      <c r="G939" s="20"/>
      <c r="O939" s="13"/>
    </row>
    <row r="940" spans="1:7" ht="15.75">
      <c r="A940" s="20"/>
      <c r="B940" s="14"/>
      <c r="C940" s="20"/>
      <c r="D940" s="20"/>
      <c r="E940" s="25"/>
      <c r="F940" s="20"/>
      <c r="G940" s="20"/>
    </row>
    <row r="941" spans="1:7" ht="15.75">
      <c r="A941" s="20"/>
      <c r="B941" s="13"/>
      <c r="C941" s="20"/>
      <c r="D941" s="20"/>
      <c r="E941" s="25"/>
      <c r="F941" s="20"/>
      <c r="G941" s="20"/>
    </row>
    <row r="942" spans="1:7" ht="223.5" customHeight="1">
      <c r="A942" s="31"/>
      <c r="B942" s="35"/>
      <c r="C942" s="20"/>
      <c r="D942" s="20"/>
      <c r="E942" s="25"/>
      <c r="F942" s="20"/>
      <c r="G942" s="20"/>
    </row>
    <row r="943" spans="1:7" ht="18" customHeight="1">
      <c r="A943" s="31"/>
      <c r="B943" s="35"/>
      <c r="C943" s="20"/>
      <c r="D943" s="20"/>
      <c r="E943" s="25"/>
      <c r="F943" s="20"/>
      <c r="G943" s="20"/>
    </row>
    <row r="944" spans="1:7" ht="15.75">
      <c r="A944" s="21"/>
      <c r="B944" s="32"/>
      <c r="C944" s="25"/>
      <c r="D944" s="33"/>
      <c r="E944" s="25"/>
      <c r="F944" s="33"/>
      <c r="G944" s="28"/>
    </row>
    <row r="945" spans="1:7" ht="15.75">
      <c r="A945" s="31"/>
      <c r="B945" s="24"/>
      <c r="C945" s="20"/>
      <c r="D945" s="20"/>
      <c r="E945" s="25"/>
      <c r="F945" s="20"/>
      <c r="G945" s="28"/>
    </row>
    <row r="946" spans="1:7" ht="15.75">
      <c r="A946" s="31"/>
      <c r="B946" s="34"/>
      <c r="C946" s="20"/>
      <c r="D946" s="20"/>
      <c r="E946" s="25"/>
      <c r="F946" s="20"/>
      <c r="G946" s="28"/>
    </row>
    <row r="947" spans="1:7" ht="15.75">
      <c r="A947" s="31"/>
      <c r="B947" s="34"/>
      <c r="C947" s="20"/>
      <c r="D947" s="20"/>
      <c r="E947" s="25"/>
      <c r="F947" s="20"/>
      <c r="G947" s="28"/>
    </row>
    <row r="948" spans="1:7" ht="15.75">
      <c r="A948" s="50"/>
      <c r="B948" s="32"/>
      <c r="C948" s="25"/>
      <c r="D948" s="33"/>
      <c r="E948" s="25"/>
      <c r="F948" s="33"/>
      <c r="G948" s="28"/>
    </row>
    <row r="949" spans="1:7" ht="15.75">
      <c r="A949" s="49"/>
      <c r="B949" s="24"/>
      <c r="C949" s="20"/>
      <c r="D949" s="20"/>
      <c r="E949" s="25"/>
      <c r="F949" s="20"/>
      <c r="G949" s="28"/>
    </row>
    <row r="950" spans="1:7" ht="15.75">
      <c r="A950" s="31"/>
      <c r="B950" s="34"/>
      <c r="C950" s="20"/>
      <c r="D950" s="20"/>
      <c r="E950" s="25"/>
      <c r="F950" s="20"/>
      <c r="G950" s="28"/>
    </row>
    <row r="951" spans="1:7" ht="15.75">
      <c r="A951" s="31"/>
      <c r="B951" s="24"/>
      <c r="C951" s="20"/>
      <c r="D951" s="20"/>
      <c r="E951" s="25"/>
      <c r="F951" s="20"/>
      <c r="G951" s="28"/>
    </row>
    <row r="952" spans="1:7" ht="15.75">
      <c r="A952" s="31"/>
      <c r="B952" s="60"/>
      <c r="C952" s="20"/>
      <c r="D952" s="20"/>
      <c r="E952" s="25"/>
      <c r="F952" s="20"/>
      <c r="G952" s="28"/>
    </row>
    <row r="953" spans="1:7" ht="15.75">
      <c r="A953" s="31"/>
      <c r="B953" s="34"/>
      <c r="C953" s="25"/>
      <c r="D953" s="33"/>
      <c r="E953" s="25"/>
      <c r="F953" s="33"/>
      <c r="G953" s="28"/>
    </row>
    <row r="954" spans="1:7" ht="15.75">
      <c r="A954" s="50"/>
      <c r="B954" s="34"/>
      <c r="C954" s="25"/>
      <c r="D954" s="33"/>
      <c r="E954" s="25"/>
      <c r="F954" s="33"/>
      <c r="G954" s="28"/>
    </row>
    <row r="955" spans="1:7" ht="15.75">
      <c r="A955" s="50"/>
      <c r="B955" s="32"/>
      <c r="C955" s="25"/>
      <c r="D955" s="33"/>
      <c r="E955" s="25"/>
      <c r="F955" s="33"/>
      <c r="G955" s="28"/>
    </row>
    <row r="956" spans="1:7" ht="15.75">
      <c r="A956" s="50"/>
      <c r="B956" s="34"/>
      <c r="C956" s="25"/>
      <c r="D956" s="33"/>
      <c r="E956" s="25"/>
      <c r="F956" s="33"/>
      <c r="G956" s="28"/>
    </row>
    <row r="957" spans="1:7" ht="15.75">
      <c r="A957" s="50"/>
      <c r="B957" s="34"/>
      <c r="C957" s="25"/>
      <c r="D957" s="33"/>
      <c r="E957" s="25"/>
      <c r="F957" s="33"/>
      <c r="G957" s="28"/>
    </row>
    <row r="958" spans="1:7" ht="15.75">
      <c r="A958" s="50"/>
      <c r="B958" s="32"/>
      <c r="C958" s="25"/>
      <c r="D958" s="33"/>
      <c r="E958" s="25"/>
      <c r="F958" s="33"/>
      <c r="G958" s="28"/>
    </row>
    <row r="959" spans="1:7" ht="15.75">
      <c r="A959" s="50"/>
      <c r="B959" s="34"/>
      <c r="C959" s="25"/>
      <c r="D959" s="33"/>
      <c r="E959" s="25"/>
      <c r="F959" s="33"/>
      <c r="G959" s="28"/>
    </row>
    <row r="960" spans="1:7" ht="15.75">
      <c r="A960" s="50"/>
      <c r="B960" s="34"/>
      <c r="C960" s="25"/>
      <c r="D960" s="33"/>
      <c r="E960" s="25"/>
      <c r="F960" s="33"/>
      <c r="G960" s="28"/>
    </row>
    <row r="961" spans="1:7" ht="15.75">
      <c r="A961" s="50"/>
      <c r="B961" s="32"/>
      <c r="C961" s="25"/>
      <c r="D961" s="33"/>
      <c r="E961" s="25"/>
      <c r="F961" s="33"/>
      <c r="G961" s="28"/>
    </row>
    <row r="962" spans="1:7" ht="15.75">
      <c r="A962" s="50"/>
      <c r="B962" s="34"/>
      <c r="C962" s="25"/>
      <c r="D962" s="33"/>
      <c r="E962" s="25"/>
      <c r="F962" s="33"/>
      <c r="G962" s="28"/>
    </row>
    <row r="963" spans="1:7" ht="15.75">
      <c r="A963" s="50"/>
      <c r="B963" s="34"/>
      <c r="C963" s="25"/>
      <c r="D963" s="33"/>
      <c r="E963" s="25"/>
      <c r="F963" s="33"/>
      <c r="G963" s="28"/>
    </row>
    <row r="964" spans="1:7" ht="15.75">
      <c r="A964" s="50"/>
      <c r="B964" s="32"/>
      <c r="C964" s="25"/>
      <c r="D964" s="33"/>
      <c r="E964" s="25"/>
      <c r="F964" s="33"/>
      <c r="G964" s="28"/>
    </row>
    <row r="965" spans="1:7" ht="15.75">
      <c r="A965" s="50"/>
      <c r="B965" s="34"/>
      <c r="C965" s="25"/>
      <c r="D965" s="33"/>
      <c r="E965" s="25"/>
      <c r="F965" s="33"/>
      <c r="G965" s="28"/>
    </row>
    <row r="966" spans="1:7" ht="15.75">
      <c r="A966" s="50"/>
      <c r="B966" s="61"/>
      <c r="C966" s="25"/>
      <c r="D966" s="33"/>
      <c r="E966" s="25"/>
      <c r="F966" s="33"/>
      <c r="G966" s="28"/>
    </row>
    <row r="967" spans="1:7" ht="15.75">
      <c r="A967" s="50"/>
      <c r="B967" s="32"/>
      <c r="C967" s="25"/>
      <c r="D967" s="33"/>
      <c r="E967" s="25"/>
      <c r="F967" s="33"/>
      <c r="G967" s="28"/>
    </row>
    <row r="968" spans="1:7" ht="15.75">
      <c r="A968" s="50"/>
      <c r="B968" s="34"/>
      <c r="C968" s="25"/>
      <c r="D968" s="33"/>
      <c r="E968" s="25"/>
      <c r="F968" s="33"/>
      <c r="G968" s="28"/>
    </row>
    <row r="969" spans="1:7" ht="15.75">
      <c r="A969" s="50"/>
      <c r="B969" s="61"/>
      <c r="C969" s="25"/>
      <c r="D969" s="33"/>
      <c r="E969" s="25"/>
      <c r="F969" s="33"/>
      <c r="G969" s="28"/>
    </row>
    <row r="970" spans="1:7" ht="15.75">
      <c r="A970" s="50"/>
      <c r="B970" s="61"/>
      <c r="C970" s="25"/>
      <c r="D970" s="33"/>
      <c r="E970" s="25"/>
      <c r="F970" s="33"/>
      <c r="G970" s="28"/>
    </row>
    <row r="971" spans="1:7" ht="15.75">
      <c r="A971" s="50"/>
      <c r="B971" s="34"/>
      <c r="C971" s="25"/>
      <c r="D971" s="33"/>
      <c r="E971" s="25"/>
      <c r="F971" s="33"/>
      <c r="G971" s="28"/>
    </row>
    <row r="972" spans="1:7" ht="15.75">
      <c r="A972" s="50"/>
      <c r="B972" s="61"/>
      <c r="C972" s="25"/>
      <c r="D972" s="33"/>
      <c r="E972" s="25"/>
      <c r="F972" s="33"/>
      <c r="G972" s="28"/>
    </row>
    <row r="973" spans="1:7" ht="15.75">
      <c r="A973" s="50"/>
      <c r="B973" s="61"/>
      <c r="C973" s="25"/>
      <c r="D973" s="33"/>
      <c r="E973" s="25"/>
      <c r="F973" s="33"/>
      <c r="G973" s="28"/>
    </row>
    <row r="974" spans="1:7" ht="15.75">
      <c r="A974" s="50"/>
      <c r="B974" s="34"/>
      <c r="C974" s="25"/>
      <c r="D974" s="33"/>
      <c r="E974" s="25"/>
      <c r="F974" s="33"/>
      <c r="G974" s="28"/>
    </row>
    <row r="975" spans="1:7" ht="15.75">
      <c r="A975" s="50"/>
      <c r="B975" s="61"/>
      <c r="C975" s="25"/>
      <c r="D975" s="33"/>
      <c r="E975" s="25"/>
      <c r="F975" s="33"/>
      <c r="G975" s="28"/>
    </row>
    <row r="976" spans="1:7" ht="15.75">
      <c r="A976" s="50"/>
      <c r="B976" s="61"/>
      <c r="C976" s="25"/>
      <c r="D976" s="33"/>
      <c r="E976" s="25"/>
      <c r="F976" s="33"/>
      <c r="G976" s="28"/>
    </row>
    <row r="977" spans="1:7" ht="15.75">
      <c r="A977" s="50"/>
      <c r="B977" s="34"/>
      <c r="C977" s="25"/>
      <c r="D977" s="33"/>
      <c r="E977" s="25"/>
      <c r="F977" s="33"/>
      <c r="G977" s="28"/>
    </row>
    <row r="978" spans="1:7" ht="15.75">
      <c r="A978" s="50"/>
      <c r="B978" s="61"/>
      <c r="C978" s="25"/>
      <c r="D978" s="33"/>
      <c r="E978" s="25"/>
      <c r="F978" s="33"/>
      <c r="G978" s="28"/>
    </row>
    <row r="979" spans="1:7" ht="15.75">
      <c r="A979" s="50"/>
      <c r="B979" s="61"/>
      <c r="C979" s="25"/>
      <c r="D979" s="33"/>
      <c r="E979" s="25"/>
      <c r="F979" s="33"/>
      <c r="G979" s="28"/>
    </row>
    <row r="980" spans="1:7" ht="92.25" customHeight="1">
      <c r="A980" s="50"/>
      <c r="B980" s="34"/>
      <c r="C980" s="25"/>
      <c r="D980" s="33"/>
      <c r="E980" s="25"/>
      <c r="F980" s="33"/>
      <c r="G980" s="28"/>
    </row>
    <row r="981" spans="1:7" ht="15.75">
      <c r="A981" s="50"/>
      <c r="B981" s="61"/>
      <c r="C981" s="25"/>
      <c r="D981" s="33"/>
      <c r="E981" s="25"/>
      <c r="F981" s="33"/>
      <c r="G981" s="28"/>
    </row>
    <row r="982" spans="1:7" ht="15.75">
      <c r="A982" s="50"/>
      <c r="B982" s="61"/>
      <c r="C982" s="25"/>
      <c r="D982" s="33"/>
      <c r="E982" s="25"/>
      <c r="F982" s="33"/>
      <c r="G982" s="28"/>
    </row>
    <row r="983" spans="1:7" ht="15.75">
      <c r="A983" s="50"/>
      <c r="B983" s="34"/>
      <c r="C983" s="25"/>
      <c r="D983" s="33"/>
      <c r="E983" s="25"/>
      <c r="F983" s="33"/>
      <c r="G983" s="28"/>
    </row>
    <row r="984" spans="1:7" ht="15.75">
      <c r="A984" s="50"/>
      <c r="B984" s="61"/>
      <c r="C984" s="25"/>
      <c r="D984" s="33"/>
      <c r="E984" s="25"/>
      <c r="F984" s="33"/>
      <c r="G984" s="28"/>
    </row>
    <row r="985" spans="1:7" ht="15.75">
      <c r="A985" s="50"/>
      <c r="B985" s="61"/>
      <c r="C985" s="25"/>
      <c r="D985" s="33"/>
      <c r="E985" s="25"/>
      <c r="F985" s="33"/>
      <c r="G985" s="28"/>
    </row>
    <row r="986" spans="1:7" ht="15.75">
      <c r="A986" s="50"/>
      <c r="B986" s="34"/>
      <c r="C986" s="25"/>
      <c r="D986" s="33"/>
      <c r="E986" s="25"/>
      <c r="F986" s="33"/>
      <c r="G986" s="28"/>
    </row>
    <row r="987" spans="1:7" ht="15.75">
      <c r="A987" s="50"/>
      <c r="B987" s="61"/>
      <c r="C987" s="25"/>
      <c r="D987" s="33"/>
      <c r="E987" s="25"/>
      <c r="F987" s="33"/>
      <c r="G987" s="28"/>
    </row>
    <row r="988" spans="1:7" ht="15.75">
      <c r="A988" s="50"/>
      <c r="B988" s="32"/>
      <c r="C988" s="25"/>
      <c r="D988" s="33"/>
      <c r="E988" s="25"/>
      <c r="F988" s="33"/>
      <c r="G988" s="28"/>
    </row>
    <row r="989" spans="1:7" ht="15.75">
      <c r="A989" s="31"/>
      <c r="B989" s="35"/>
      <c r="C989" s="20"/>
      <c r="D989" s="20"/>
      <c r="E989" s="25"/>
      <c r="F989" s="20"/>
      <c r="G989" s="20"/>
    </row>
    <row r="990" spans="1:7" ht="15.75">
      <c r="A990" s="31"/>
      <c r="B990" s="35"/>
      <c r="C990" s="20"/>
      <c r="D990" s="20"/>
      <c r="E990" s="25"/>
      <c r="F990" s="20"/>
      <c r="G990" s="20"/>
    </row>
    <row r="991" spans="1:7" ht="15.75">
      <c r="A991" s="21"/>
      <c r="B991" s="32"/>
      <c r="C991" s="25"/>
      <c r="D991" s="33"/>
      <c r="E991" s="25"/>
      <c r="F991" s="33"/>
      <c r="G991" s="28"/>
    </row>
    <row r="992" spans="1:7" ht="15.75">
      <c r="A992" s="49"/>
      <c r="B992" s="24"/>
      <c r="C992" s="20"/>
      <c r="D992" s="20"/>
      <c r="E992" s="25"/>
      <c r="F992" s="20"/>
      <c r="G992" s="28"/>
    </row>
    <row r="993" spans="1:7" ht="15.75">
      <c r="A993" s="31"/>
      <c r="B993" s="34"/>
      <c r="C993" s="20"/>
      <c r="D993" s="20"/>
      <c r="E993" s="25"/>
      <c r="F993" s="20"/>
      <c r="G993" s="28"/>
    </row>
    <row r="994" spans="1:7" ht="15.75">
      <c r="A994" s="31"/>
      <c r="B994" s="34"/>
      <c r="C994" s="20"/>
      <c r="D994" s="20"/>
      <c r="E994" s="25"/>
      <c r="F994" s="20"/>
      <c r="G994" s="28"/>
    </row>
    <row r="995" spans="1:7" ht="15.75">
      <c r="A995" s="20"/>
      <c r="B995" s="32"/>
      <c r="C995" s="25"/>
      <c r="D995" s="33"/>
      <c r="E995" s="25"/>
      <c r="F995" s="33"/>
      <c r="G995" s="28"/>
    </row>
    <row r="996" spans="1:7" ht="15.75">
      <c r="A996" s="62"/>
      <c r="B996" s="35"/>
      <c r="C996" s="25"/>
      <c r="D996" s="33"/>
      <c r="E996" s="25"/>
      <c r="F996" s="33"/>
      <c r="G996" s="28"/>
    </row>
    <row r="997" spans="1:7" ht="15.75">
      <c r="A997" s="20"/>
      <c r="B997" s="32"/>
      <c r="C997" s="25"/>
      <c r="D997" s="33"/>
      <c r="E997" s="25"/>
      <c r="F997" s="33"/>
      <c r="G997" s="28"/>
    </row>
    <row r="998" spans="1:8" ht="20.25" customHeight="1">
      <c r="A998" s="31"/>
      <c r="B998" s="24"/>
      <c r="C998" s="20"/>
      <c r="D998" s="20"/>
      <c r="E998" s="25"/>
      <c r="F998" s="20"/>
      <c r="G998" s="28"/>
      <c r="H998" s="5"/>
    </row>
    <row r="999" spans="1:7" ht="15.75">
      <c r="A999" s="20"/>
      <c r="B999" s="24"/>
      <c r="C999" s="20"/>
      <c r="D999" s="20"/>
      <c r="E999" s="22"/>
      <c r="F999" s="21"/>
      <c r="G999" s="30"/>
    </row>
    <row r="1000" spans="1:7" ht="15.75">
      <c r="A1000" s="20"/>
      <c r="B1000" s="24"/>
      <c r="C1000" s="20"/>
      <c r="D1000" s="20"/>
      <c r="E1000" s="22"/>
      <c r="F1000" s="21"/>
      <c r="G1000" s="30"/>
    </row>
    <row r="1001" spans="1:7" ht="15.75">
      <c r="A1001" s="21"/>
      <c r="B1001" s="14"/>
      <c r="C1001" s="20"/>
      <c r="D1001" s="20"/>
      <c r="E1001" s="25"/>
      <c r="F1001" s="20"/>
      <c r="G1001" s="28"/>
    </row>
    <row r="1002" spans="1:7" ht="15.75">
      <c r="A1002" s="21"/>
      <c r="B1002" s="14"/>
      <c r="C1002" s="20"/>
      <c r="D1002" s="20"/>
      <c r="E1002" s="25"/>
      <c r="F1002" s="20"/>
      <c r="G1002" s="28"/>
    </row>
    <row r="1003" spans="1:7" ht="15.75">
      <c r="A1003" s="21"/>
      <c r="B1003" s="27"/>
      <c r="C1003" s="20"/>
      <c r="D1003" s="20"/>
      <c r="E1003" s="25"/>
      <c r="F1003" s="20"/>
      <c r="G1003" s="28"/>
    </row>
    <row r="1004" spans="1:7" ht="15.75">
      <c r="A1004" s="20"/>
      <c r="B1004" s="14"/>
      <c r="C1004" s="20"/>
      <c r="D1004" s="20"/>
      <c r="E1004" s="25"/>
      <c r="F1004" s="20"/>
      <c r="G1004" s="28"/>
    </row>
    <row r="1005" spans="1:7" ht="15.75">
      <c r="A1005" s="20"/>
      <c r="B1005" s="46"/>
      <c r="C1005" s="20"/>
      <c r="D1005" s="20"/>
      <c r="E1005" s="25"/>
      <c r="F1005" s="20"/>
      <c r="G1005" s="28"/>
    </row>
    <row r="1006" spans="1:7" ht="15.75">
      <c r="A1006" s="20"/>
      <c r="B1006" s="46"/>
      <c r="C1006" s="20"/>
      <c r="D1006" s="20"/>
      <c r="E1006" s="25"/>
      <c r="F1006" s="20"/>
      <c r="G1006" s="28"/>
    </row>
    <row r="1007" spans="1:7" ht="15.75">
      <c r="A1007" s="20"/>
      <c r="B1007" s="14"/>
      <c r="C1007" s="20"/>
      <c r="D1007" s="20"/>
      <c r="E1007" s="25"/>
      <c r="F1007" s="20"/>
      <c r="G1007" s="28"/>
    </row>
    <row r="1008" spans="1:7" ht="15.75">
      <c r="A1008" s="20"/>
      <c r="B1008" s="14"/>
      <c r="C1008" s="20"/>
      <c r="D1008" s="20"/>
      <c r="E1008" s="25"/>
      <c r="F1008" s="20"/>
      <c r="G1008" s="28"/>
    </row>
    <row r="1009" spans="1:7" ht="15.75">
      <c r="A1009" s="20"/>
      <c r="B1009" s="46"/>
      <c r="C1009" s="20"/>
      <c r="D1009" s="20"/>
      <c r="E1009" s="25"/>
      <c r="F1009" s="20"/>
      <c r="G1009" s="28"/>
    </row>
    <row r="1010" spans="1:7" ht="221.25" customHeight="1">
      <c r="A1010" s="20"/>
      <c r="B1010" s="6"/>
      <c r="C1010" s="20"/>
      <c r="D1010" s="20"/>
      <c r="E1010" s="25"/>
      <c r="F1010" s="20"/>
      <c r="G1010" s="28"/>
    </row>
    <row r="1011" spans="1:7" ht="393.75" customHeight="1">
      <c r="A1011" s="20"/>
      <c r="B1011" s="6"/>
      <c r="C1011" s="20"/>
      <c r="D1011" s="20"/>
      <c r="E1011" s="25"/>
      <c r="F1011" s="20"/>
      <c r="G1011" s="28"/>
    </row>
    <row r="1012" spans="1:7" ht="409.5" customHeight="1">
      <c r="A1012" s="20"/>
      <c r="B1012" s="6"/>
      <c r="C1012" s="20"/>
      <c r="D1012" s="20"/>
      <c r="E1012" s="25"/>
      <c r="F1012" s="20"/>
      <c r="G1012" s="28"/>
    </row>
    <row r="1013" spans="1:7" ht="66.75" customHeight="1">
      <c r="A1013" s="20"/>
      <c r="B1013" s="14"/>
      <c r="C1013" s="20"/>
      <c r="D1013" s="20"/>
      <c r="E1013" s="25"/>
      <c r="F1013" s="20"/>
      <c r="G1013" s="28"/>
    </row>
    <row r="1014" spans="1:7" ht="17.25" customHeight="1">
      <c r="A1014" s="20"/>
      <c r="B1014" s="14"/>
      <c r="C1014" s="20"/>
      <c r="D1014" s="20"/>
      <c r="E1014" s="25"/>
      <c r="F1014" s="20"/>
      <c r="G1014" s="28"/>
    </row>
    <row r="1015" spans="1:7" ht="46.5" customHeight="1">
      <c r="A1015" s="20"/>
      <c r="B1015" s="14"/>
      <c r="C1015" s="20"/>
      <c r="D1015" s="20"/>
      <c r="E1015" s="25"/>
      <c r="F1015" s="20"/>
      <c r="G1015" s="28"/>
    </row>
    <row r="1016" spans="1:7" ht="17.25" customHeight="1">
      <c r="A1016" s="20"/>
      <c r="B1016" s="5"/>
      <c r="C1016" s="20"/>
      <c r="D1016" s="20"/>
      <c r="E1016" s="25"/>
      <c r="F1016" s="20"/>
      <c r="G1016" s="28"/>
    </row>
    <row r="1017" spans="1:7" ht="15.75">
      <c r="A1017" s="31"/>
      <c r="B1017" s="34"/>
      <c r="C1017" s="20"/>
      <c r="D1017" s="20"/>
      <c r="E1017" s="25"/>
      <c r="F1017" s="20"/>
      <c r="G1017" s="28"/>
    </row>
    <row r="1018" spans="1:7" ht="15.75">
      <c r="A1018" s="31"/>
      <c r="B1018" s="27"/>
      <c r="C1018" s="20"/>
      <c r="D1018" s="20"/>
      <c r="E1018" s="25"/>
      <c r="F1018" s="20"/>
      <c r="G1018" s="28"/>
    </row>
    <row r="1019" spans="1:7" ht="18.75" customHeight="1">
      <c r="A1019" s="31"/>
      <c r="B1019" s="27"/>
      <c r="C1019" s="20"/>
      <c r="D1019" s="20"/>
      <c r="E1019" s="25"/>
      <c r="F1019" s="20"/>
      <c r="G1019" s="28"/>
    </row>
    <row r="1020" spans="1:7" ht="15.75">
      <c r="A1020" s="31"/>
      <c r="B1020" s="63"/>
      <c r="C1020" s="20"/>
      <c r="D1020" s="20"/>
      <c r="E1020" s="25"/>
      <c r="F1020" s="20"/>
      <c r="G1020" s="28"/>
    </row>
    <row r="1021" spans="1:17" ht="15.75">
      <c r="A1021" s="50"/>
      <c r="B1021" s="34"/>
      <c r="C1021" s="20"/>
      <c r="D1021" s="20"/>
      <c r="E1021" s="25"/>
      <c r="F1021" s="20"/>
      <c r="G1021" s="28"/>
      <c r="Q1021" s="1" t="s">
        <v>10</v>
      </c>
    </row>
    <row r="1022" spans="1:7" ht="15.75">
      <c r="A1022" s="50"/>
      <c r="B1022" s="35"/>
      <c r="C1022" s="25"/>
      <c r="D1022" s="33"/>
      <c r="E1022" s="25"/>
      <c r="F1022" s="33"/>
      <c r="G1022" s="28"/>
    </row>
    <row r="1023" spans="1:7" ht="15.75">
      <c r="A1023" s="50"/>
      <c r="B1023" s="35"/>
      <c r="C1023" s="25"/>
      <c r="D1023" s="33"/>
      <c r="E1023" s="25"/>
      <c r="F1023" s="33"/>
      <c r="G1023" s="28"/>
    </row>
    <row r="1024" spans="1:7" ht="15.75">
      <c r="A1024" s="50"/>
      <c r="B1024" s="35"/>
      <c r="C1024" s="25"/>
      <c r="D1024" s="33"/>
      <c r="E1024" s="25"/>
      <c r="F1024" s="33"/>
      <c r="G1024" s="28"/>
    </row>
    <row r="1025" spans="1:7" ht="15.75">
      <c r="A1025" s="50"/>
      <c r="B1025" s="35"/>
      <c r="C1025" s="25"/>
      <c r="D1025" s="33"/>
      <c r="E1025" s="25"/>
      <c r="F1025" s="33"/>
      <c r="G1025" s="28"/>
    </row>
    <row r="1026" spans="1:7" ht="15.75">
      <c r="A1026" s="50"/>
      <c r="B1026" s="35"/>
      <c r="C1026" s="25"/>
      <c r="D1026" s="33"/>
      <c r="E1026" s="25"/>
      <c r="F1026" s="33"/>
      <c r="G1026" s="28"/>
    </row>
    <row r="1027" spans="1:7" ht="15.75">
      <c r="A1027" s="50"/>
      <c r="B1027" s="35"/>
      <c r="C1027" s="25"/>
      <c r="D1027" s="33"/>
      <c r="E1027" s="25"/>
      <c r="F1027" s="33"/>
      <c r="G1027" s="28"/>
    </row>
    <row r="1028" spans="1:7" ht="15.75">
      <c r="A1028" s="50"/>
      <c r="B1028" s="35"/>
      <c r="C1028" s="25"/>
      <c r="D1028" s="33"/>
      <c r="E1028" s="25"/>
      <c r="F1028" s="33"/>
      <c r="G1028" s="28"/>
    </row>
    <row r="1029" spans="1:7" ht="15.75">
      <c r="A1029" s="50"/>
      <c r="B1029" s="35"/>
      <c r="C1029" s="25"/>
      <c r="D1029" s="33"/>
      <c r="E1029" s="25"/>
      <c r="F1029" s="33"/>
      <c r="G1029" s="28"/>
    </row>
    <row r="1030" spans="1:7" ht="15.75">
      <c r="A1030" s="50"/>
      <c r="B1030" s="35"/>
      <c r="C1030" s="25"/>
      <c r="D1030" s="33"/>
      <c r="E1030" s="25"/>
      <c r="F1030" s="33"/>
      <c r="G1030" s="28"/>
    </row>
    <row r="1031" spans="1:7" ht="15.75">
      <c r="A1031" s="50"/>
      <c r="B1031" s="35"/>
      <c r="C1031" s="25"/>
      <c r="D1031" s="33"/>
      <c r="E1031" s="25"/>
      <c r="F1031" s="33"/>
      <c r="G1031" s="28"/>
    </row>
    <row r="1032" spans="1:7" ht="15.75">
      <c r="A1032" s="50"/>
      <c r="B1032" s="35"/>
      <c r="C1032" s="25"/>
      <c r="D1032" s="33"/>
      <c r="E1032" s="25"/>
      <c r="F1032" s="33"/>
      <c r="G1032" s="28"/>
    </row>
    <row r="1033" spans="1:7" ht="79.5" customHeight="1">
      <c r="A1033" s="50"/>
      <c r="B1033" s="35"/>
      <c r="C1033" s="25"/>
      <c r="D1033" s="33"/>
      <c r="E1033" s="25"/>
      <c r="F1033" s="33"/>
      <c r="G1033" s="28"/>
    </row>
    <row r="1034" spans="1:7" ht="15.75">
      <c r="A1034" s="50"/>
      <c r="B1034" s="35"/>
      <c r="C1034" s="25"/>
      <c r="D1034" s="33"/>
      <c r="E1034" s="25"/>
      <c r="F1034" s="33"/>
      <c r="G1034" s="28"/>
    </row>
    <row r="1035" spans="1:7" ht="15.75">
      <c r="A1035" s="50"/>
      <c r="B1035" s="35"/>
      <c r="C1035" s="25"/>
      <c r="D1035" s="33"/>
      <c r="E1035" s="25"/>
      <c r="F1035" s="33"/>
      <c r="G1035" s="28"/>
    </row>
    <row r="1036" spans="1:7" ht="125.25" customHeight="1">
      <c r="A1036" s="50"/>
      <c r="B1036" s="35"/>
      <c r="C1036" s="25"/>
      <c r="D1036" s="33"/>
      <c r="E1036" s="25"/>
      <c r="F1036" s="33"/>
      <c r="G1036" s="28"/>
    </row>
    <row r="1037" spans="1:7" ht="15.75">
      <c r="A1037" s="50"/>
      <c r="B1037" s="35"/>
      <c r="C1037" s="25"/>
      <c r="D1037" s="33"/>
      <c r="E1037" s="25"/>
      <c r="F1037" s="33"/>
      <c r="G1037" s="28"/>
    </row>
    <row r="1038" spans="1:7" ht="15.75">
      <c r="A1038" s="50"/>
      <c r="B1038" s="35"/>
      <c r="C1038" s="25"/>
      <c r="D1038" s="33"/>
      <c r="E1038" s="25"/>
      <c r="F1038" s="33"/>
      <c r="G1038" s="28"/>
    </row>
    <row r="1039" spans="1:7" ht="15.75">
      <c r="A1039" s="50"/>
      <c r="B1039" s="35"/>
      <c r="C1039" s="25"/>
      <c r="D1039" s="33"/>
      <c r="E1039" s="25"/>
      <c r="F1039" s="33"/>
      <c r="G1039" s="28"/>
    </row>
    <row r="1040" spans="1:7" ht="15.75">
      <c r="A1040" s="50"/>
      <c r="B1040" s="35"/>
      <c r="C1040" s="25"/>
      <c r="D1040" s="33"/>
      <c r="E1040" s="25"/>
      <c r="F1040" s="33"/>
      <c r="G1040" s="28"/>
    </row>
    <row r="1041" spans="1:7" ht="15.75">
      <c r="A1041" s="50"/>
      <c r="B1041" s="35"/>
      <c r="C1041" s="25"/>
      <c r="D1041" s="33"/>
      <c r="E1041" s="25"/>
      <c r="F1041" s="33"/>
      <c r="G1041" s="28"/>
    </row>
    <row r="1042" spans="1:7" ht="15.75">
      <c r="A1042" s="50"/>
      <c r="B1042" s="35"/>
      <c r="C1042" s="25"/>
      <c r="D1042" s="33"/>
      <c r="E1042" s="25"/>
      <c r="F1042" s="33"/>
      <c r="G1042" s="28"/>
    </row>
    <row r="1043" spans="1:7" ht="15.75">
      <c r="A1043" s="50"/>
      <c r="B1043" s="35"/>
      <c r="C1043" s="25"/>
      <c r="D1043" s="33"/>
      <c r="E1043" s="25"/>
      <c r="F1043" s="33"/>
      <c r="G1043" s="28"/>
    </row>
    <row r="1044" spans="1:7" ht="15.75">
      <c r="A1044" s="50"/>
      <c r="B1044" s="35"/>
      <c r="C1044" s="25"/>
      <c r="D1044" s="33"/>
      <c r="E1044" s="25"/>
      <c r="F1044" s="33"/>
      <c r="G1044" s="28"/>
    </row>
    <row r="1045" spans="1:7" ht="15.75">
      <c r="A1045" s="50"/>
      <c r="B1045" s="35"/>
      <c r="C1045" s="25"/>
      <c r="D1045" s="33"/>
      <c r="E1045" s="25"/>
      <c r="F1045" s="33"/>
      <c r="G1045" s="28"/>
    </row>
    <row r="1046" spans="1:7" ht="15.75">
      <c r="A1046" s="50"/>
      <c r="B1046" s="35"/>
      <c r="C1046" s="25"/>
      <c r="D1046" s="33"/>
      <c r="E1046" s="25"/>
      <c r="F1046" s="33"/>
      <c r="G1046" s="28"/>
    </row>
    <row r="1047" spans="1:7" ht="15.75">
      <c r="A1047" s="50"/>
      <c r="B1047" s="45"/>
      <c r="C1047" s="25"/>
      <c r="D1047" s="33"/>
      <c r="E1047" s="25"/>
      <c r="F1047" s="33"/>
      <c r="G1047" s="28"/>
    </row>
    <row r="1048" spans="1:7" ht="15.75">
      <c r="A1048" s="50"/>
      <c r="B1048" s="45"/>
      <c r="C1048" s="25"/>
      <c r="D1048" s="33"/>
      <c r="E1048" s="25"/>
      <c r="F1048" s="33"/>
      <c r="G1048" s="28"/>
    </row>
    <row r="1049" spans="1:7" ht="15.75">
      <c r="A1049" s="50"/>
      <c r="B1049" s="35"/>
      <c r="C1049" s="25"/>
      <c r="D1049" s="33"/>
      <c r="E1049" s="25"/>
      <c r="F1049" s="33"/>
      <c r="G1049" s="28"/>
    </row>
    <row r="1050" spans="1:7" ht="15.75">
      <c r="A1050" s="50"/>
      <c r="B1050" s="35"/>
      <c r="C1050" s="25"/>
      <c r="D1050" s="33"/>
      <c r="E1050" s="25"/>
      <c r="F1050" s="33"/>
      <c r="G1050" s="28"/>
    </row>
    <row r="1051" spans="1:7" ht="15.75">
      <c r="A1051" s="50"/>
      <c r="B1051" s="35"/>
      <c r="C1051" s="25"/>
      <c r="D1051" s="33"/>
      <c r="E1051" s="25"/>
      <c r="F1051" s="33"/>
      <c r="G1051" s="28"/>
    </row>
    <row r="1052" spans="1:7" ht="133.5" customHeight="1">
      <c r="A1052" s="50"/>
      <c r="B1052" s="35"/>
      <c r="C1052" s="25"/>
      <c r="D1052" s="33"/>
      <c r="E1052" s="25"/>
      <c r="F1052" s="33"/>
      <c r="G1052" s="28"/>
    </row>
    <row r="1053" spans="1:7" ht="15.75">
      <c r="A1053" s="50"/>
      <c r="B1053" s="35"/>
      <c r="C1053" s="25"/>
      <c r="D1053" s="33"/>
      <c r="E1053" s="25"/>
      <c r="F1053" s="33"/>
      <c r="G1053" s="28"/>
    </row>
    <row r="1054" spans="1:7" ht="15.75">
      <c r="A1054" s="50"/>
      <c r="B1054" s="35"/>
      <c r="C1054" s="25"/>
      <c r="D1054" s="33"/>
      <c r="E1054" s="25"/>
      <c r="F1054" s="33"/>
      <c r="G1054" s="28"/>
    </row>
    <row r="1055" spans="1:7" ht="144.75" customHeight="1">
      <c r="A1055" s="50"/>
      <c r="B1055" s="35"/>
      <c r="C1055" s="25"/>
      <c r="D1055" s="33"/>
      <c r="E1055" s="25"/>
      <c r="F1055" s="33"/>
      <c r="G1055" s="28"/>
    </row>
    <row r="1056" spans="1:7" ht="15.75">
      <c r="A1056" s="50"/>
      <c r="B1056" s="35"/>
      <c r="C1056" s="25"/>
      <c r="D1056" s="33"/>
      <c r="E1056" s="25"/>
      <c r="F1056" s="33"/>
      <c r="G1056" s="28"/>
    </row>
    <row r="1057" spans="1:7" ht="15.75">
      <c r="A1057" s="50"/>
      <c r="B1057" s="35"/>
      <c r="C1057" s="25"/>
      <c r="D1057" s="33"/>
      <c r="E1057" s="25"/>
      <c r="F1057" s="33"/>
      <c r="G1057" s="28"/>
    </row>
    <row r="1058" spans="1:7" ht="15.75">
      <c r="A1058" s="50"/>
      <c r="B1058" s="45"/>
      <c r="C1058" s="25"/>
      <c r="D1058" s="33"/>
      <c r="E1058" s="25"/>
      <c r="F1058" s="33"/>
      <c r="G1058" s="28"/>
    </row>
    <row r="1059" spans="1:7" ht="60.75" customHeight="1">
      <c r="A1059" s="50"/>
      <c r="B1059" s="35"/>
      <c r="C1059" s="25"/>
      <c r="D1059" s="33"/>
      <c r="E1059" s="25"/>
      <c r="F1059" s="33"/>
      <c r="G1059" s="28"/>
    </row>
    <row r="1060" spans="1:7" ht="15.75">
      <c r="A1060" s="50"/>
      <c r="B1060" s="35"/>
      <c r="C1060" s="25"/>
      <c r="D1060" s="33"/>
      <c r="E1060" s="25"/>
      <c r="F1060" s="33"/>
      <c r="G1060" s="28"/>
    </row>
    <row r="1061" spans="1:7" ht="15.75">
      <c r="A1061" s="50"/>
      <c r="B1061" s="35"/>
      <c r="C1061" s="25"/>
      <c r="D1061" s="33"/>
      <c r="E1061" s="25"/>
      <c r="F1061" s="33"/>
      <c r="G1061" s="28"/>
    </row>
    <row r="1062" spans="1:7" ht="15.75">
      <c r="A1062" s="50"/>
      <c r="B1062" s="35"/>
      <c r="C1062" s="25"/>
      <c r="D1062" s="33"/>
      <c r="E1062" s="25"/>
      <c r="F1062" s="33"/>
      <c r="G1062" s="28"/>
    </row>
    <row r="1063" spans="1:7" ht="15.75">
      <c r="A1063" s="50"/>
      <c r="B1063" s="35"/>
      <c r="C1063" s="25"/>
      <c r="D1063" s="33"/>
      <c r="E1063" s="25"/>
      <c r="F1063" s="33"/>
      <c r="G1063" s="28"/>
    </row>
    <row r="1064" spans="1:7" ht="75.75" customHeight="1">
      <c r="A1064" s="50"/>
      <c r="B1064" s="35"/>
      <c r="C1064" s="25"/>
      <c r="D1064" s="33"/>
      <c r="E1064" s="25"/>
      <c r="F1064" s="33"/>
      <c r="G1064" s="28"/>
    </row>
    <row r="1065" spans="1:7" ht="15.75">
      <c r="A1065" s="50"/>
      <c r="B1065" s="35"/>
      <c r="C1065" s="25"/>
      <c r="D1065" s="33"/>
      <c r="E1065" s="25"/>
      <c r="F1065" s="33"/>
      <c r="G1065" s="28"/>
    </row>
    <row r="1066" spans="1:7" ht="15.75">
      <c r="A1066" s="50"/>
      <c r="B1066" s="35"/>
      <c r="C1066" s="25"/>
      <c r="D1066" s="33"/>
      <c r="E1066" s="25"/>
      <c r="F1066" s="33"/>
      <c r="G1066" s="28"/>
    </row>
    <row r="1067" spans="1:7" ht="15.75">
      <c r="A1067" s="50"/>
      <c r="B1067" s="35"/>
      <c r="C1067" s="25"/>
      <c r="D1067" s="33"/>
      <c r="E1067" s="25"/>
      <c r="F1067" s="33"/>
      <c r="G1067" s="28"/>
    </row>
    <row r="1068" spans="1:7" ht="15.75">
      <c r="A1068" s="50"/>
      <c r="B1068" s="35"/>
      <c r="C1068" s="25"/>
      <c r="D1068" s="33"/>
      <c r="E1068" s="25"/>
      <c r="F1068" s="33"/>
      <c r="G1068" s="28"/>
    </row>
    <row r="1069" spans="1:7" ht="15.75">
      <c r="A1069" s="50"/>
      <c r="B1069" s="35"/>
      <c r="C1069" s="25"/>
      <c r="D1069" s="33"/>
      <c r="E1069" s="25"/>
      <c r="F1069" s="33"/>
      <c r="G1069" s="28"/>
    </row>
    <row r="1070" spans="1:7" ht="15.75">
      <c r="A1070" s="50"/>
      <c r="B1070" s="35"/>
      <c r="C1070" s="25"/>
      <c r="D1070" s="33"/>
      <c r="E1070" s="25"/>
      <c r="F1070" s="33"/>
      <c r="G1070" s="28"/>
    </row>
    <row r="1071" spans="1:7" ht="15.75">
      <c r="A1071" s="50"/>
      <c r="B1071" s="35"/>
      <c r="C1071" s="25"/>
      <c r="D1071" s="33"/>
      <c r="E1071" s="25"/>
      <c r="F1071" s="33"/>
      <c r="G1071" s="28"/>
    </row>
    <row r="1072" spans="1:7" ht="15.75">
      <c r="A1072" s="50"/>
      <c r="B1072" s="35"/>
      <c r="C1072" s="25"/>
      <c r="D1072" s="33"/>
      <c r="E1072" s="25"/>
      <c r="F1072" s="33"/>
      <c r="G1072" s="28"/>
    </row>
    <row r="1073" spans="1:7" ht="15.75">
      <c r="A1073" s="50"/>
      <c r="B1073" s="35"/>
      <c r="C1073" s="25"/>
      <c r="D1073" s="33"/>
      <c r="E1073" s="25"/>
      <c r="F1073" s="33"/>
      <c r="G1073" s="28"/>
    </row>
    <row r="1074" spans="1:7" ht="15.75">
      <c r="A1074" s="50"/>
      <c r="B1074" s="45"/>
      <c r="C1074" s="25"/>
      <c r="D1074" s="33"/>
      <c r="E1074" s="25"/>
      <c r="F1074" s="33"/>
      <c r="G1074" s="28"/>
    </row>
    <row r="1075" spans="1:7" ht="15.75">
      <c r="A1075" s="50"/>
      <c r="B1075" s="45"/>
      <c r="C1075" s="25"/>
      <c r="D1075" s="33"/>
      <c r="E1075" s="25"/>
      <c r="F1075" s="33"/>
      <c r="G1075" s="28"/>
    </row>
    <row r="1076" spans="1:7" ht="15.75">
      <c r="A1076" s="53"/>
      <c r="B1076" s="35"/>
      <c r="C1076" s="25"/>
      <c r="D1076" s="33"/>
      <c r="E1076" s="25"/>
      <c r="F1076" s="33"/>
      <c r="G1076" s="28"/>
    </row>
    <row r="1077" spans="1:7" ht="15.75">
      <c r="A1077" s="53"/>
      <c r="B1077" s="35"/>
      <c r="C1077" s="25"/>
      <c r="D1077" s="33"/>
      <c r="E1077" s="25"/>
      <c r="F1077" s="33"/>
      <c r="G1077" s="28"/>
    </row>
    <row r="1078" spans="1:7" ht="15.75">
      <c r="A1078" s="53"/>
      <c r="B1078" s="35"/>
      <c r="C1078" s="25"/>
      <c r="D1078" s="33"/>
      <c r="E1078" s="25"/>
      <c r="F1078" s="33"/>
      <c r="G1078" s="28"/>
    </row>
    <row r="1079" spans="1:7" ht="15.75">
      <c r="A1079" s="53"/>
      <c r="B1079" s="35"/>
      <c r="C1079" s="25"/>
      <c r="D1079" s="33"/>
      <c r="E1079" s="25"/>
      <c r="F1079" s="33"/>
      <c r="G1079" s="28"/>
    </row>
    <row r="1080" spans="1:7" ht="15.75">
      <c r="A1080" s="53"/>
      <c r="B1080" s="35"/>
      <c r="C1080" s="25"/>
      <c r="D1080" s="33"/>
      <c r="E1080" s="25"/>
      <c r="F1080" s="33"/>
      <c r="G1080" s="28"/>
    </row>
    <row r="1081" spans="1:7" ht="15.75">
      <c r="A1081" s="53"/>
      <c r="B1081" s="35"/>
      <c r="C1081" s="25"/>
      <c r="D1081" s="33"/>
      <c r="E1081" s="25"/>
      <c r="F1081" s="33"/>
      <c r="G1081" s="28"/>
    </row>
    <row r="1082" spans="1:7" ht="15.75">
      <c r="A1082" s="50"/>
      <c r="B1082" s="35"/>
      <c r="C1082" s="25"/>
      <c r="D1082" s="33"/>
      <c r="E1082" s="25"/>
      <c r="F1082" s="33"/>
      <c r="G1082" s="28"/>
    </row>
    <row r="1083" spans="1:7" ht="15.75">
      <c r="A1083" s="50"/>
      <c r="B1083" s="35"/>
      <c r="C1083" s="25"/>
      <c r="D1083" s="33"/>
      <c r="E1083" s="25"/>
      <c r="F1083" s="33"/>
      <c r="G1083" s="28"/>
    </row>
    <row r="1084" spans="1:7" ht="15.75">
      <c r="A1084" s="20"/>
      <c r="B1084" s="32"/>
      <c r="C1084" s="25"/>
      <c r="D1084" s="33"/>
      <c r="E1084" s="22"/>
      <c r="F1084" s="54"/>
      <c r="G1084" s="30"/>
    </row>
    <row r="1085" spans="1:7" ht="15.75">
      <c r="A1085" s="20"/>
      <c r="B1085" s="24"/>
      <c r="C1085" s="20"/>
      <c r="D1085" s="20"/>
      <c r="E1085" s="25"/>
      <c r="F1085" s="20"/>
      <c r="G1085" s="28"/>
    </row>
    <row r="1086" spans="1:7" ht="15.75">
      <c r="A1086" s="21"/>
      <c r="B1086" s="14"/>
      <c r="C1086" s="20"/>
      <c r="D1086" s="20"/>
      <c r="E1086" s="25"/>
      <c r="F1086" s="20"/>
      <c r="G1086" s="28"/>
    </row>
    <row r="1087" spans="1:7" ht="15.75">
      <c r="A1087" s="21"/>
      <c r="B1087" s="14"/>
      <c r="C1087" s="20"/>
      <c r="D1087" s="20"/>
      <c r="E1087" s="25"/>
      <c r="F1087" s="20"/>
      <c r="G1087" s="28"/>
    </row>
    <row r="1088" spans="1:15" ht="15.75">
      <c r="A1088" s="21"/>
      <c r="B1088" s="27"/>
      <c r="C1088" s="20"/>
      <c r="D1088" s="20"/>
      <c r="E1088" s="25"/>
      <c r="F1088" s="20"/>
      <c r="G1088" s="28"/>
      <c r="O1088" s="13"/>
    </row>
    <row r="1089" spans="1:7" ht="15.75">
      <c r="A1089" s="21"/>
      <c r="B1089" s="14"/>
      <c r="C1089" s="20"/>
      <c r="D1089" s="20"/>
      <c r="E1089" s="25"/>
      <c r="F1089" s="20"/>
      <c r="G1089" s="28"/>
    </row>
    <row r="1090" spans="1:7" ht="15.75">
      <c r="A1090" s="20"/>
      <c r="B1090" s="14"/>
      <c r="C1090" s="20"/>
      <c r="D1090" s="20"/>
      <c r="E1090" s="25"/>
      <c r="F1090" s="20"/>
      <c r="G1090" s="28"/>
    </row>
    <row r="1091" spans="1:15" ht="15.75">
      <c r="A1091" s="20"/>
      <c r="B1091" s="14"/>
      <c r="C1091" s="20"/>
      <c r="D1091" s="20"/>
      <c r="E1091" s="25"/>
      <c r="F1091" s="20"/>
      <c r="G1091" s="28"/>
      <c r="O1091" s="13"/>
    </row>
    <row r="1092" spans="1:15" ht="129" customHeight="1">
      <c r="A1092" s="20"/>
      <c r="B1092" s="14"/>
      <c r="C1092" s="20"/>
      <c r="D1092" s="20"/>
      <c r="E1092" s="25"/>
      <c r="F1092" s="20"/>
      <c r="G1092" s="28"/>
      <c r="O1092" s="13"/>
    </row>
    <row r="1093" spans="1:15" ht="92.25" customHeight="1">
      <c r="A1093" s="20"/>
      <c r="B1093" s="14"/>
      <c r="C1093" s="20"/>
      <c r="D1093" s="20"/>
      <c r="E1093" s="25"/>
      <c r="F1093" s="20"/>
      <c r="G1093" s="28"/>
      <c r="O1093" s="13"/>
    </row>
    <row r="1094" spans="1:15" ht="98.25" customHeight="1">
      <c r="A1094" s="20"/>
      <c r="B1094" s="14"/>
      <c r="C1094" s="20"/>
      <c r="D1094" s="20"/>
      <c r="E1094" s="25"/>
      <c r="F1094" s="20"/>
      <c r="G1094" s="28"/>
      <c r="O1094" s="13"/>
    </row>
    <row r="1095" spans="1:15" ht="98.25" customHeight="1">
      <c r="A1095" s="20"/>
      <c r="B1095" s="14"/>
      <c r="C1095" s="20"/>
      <c r="D1095" s="20"/>
      <c r="E1095" s="25"/>
      <c r="F1095" s="20"/>
      <c r="G1095" s="28"/>
      <c r="O1095" s="13"/>
    </row>
    <row r="1096" spans="1:15" ht="15.75">
      <c r="A1096" s="20"/>
      <c r="B1096" s="14"/>
      <c r="C1096" s="20"/>
      <c r="D1096" s="20"/>
      <c r="E1096" s="25"/>
      <c r="F1096" s="20"/>
      <c r="G1096" s="28"/>
      <c r="O1096" s="13"/>
    </row>
    <row r="1097" spans="1:7" ht="163.5" customHeight="1">
      <c r="A1097" s="31"/>
      <c r="B1097" s="34"/>
      <c r="C1097" s="20"/>
      <c r="D1097" s="20"/>
      <c r="E1097" s="25"/>
      <c r="F1097" s="20"/>
      <c r="G1097" s="28"/>
    </row>
    <row r="1098" spans="1:7" ht="15.75">
      <c r="A1098" s="50"/>
      <c r="B1098" s="34"/>
      <c r="C1098" s="20"/>
      <c r="D1098" s="20"/>
      <c r="E1098" s="25"/>
      <c r="F1098" s="20"/>
      <c r="G1098" s="28"/>
    </row>
    <row r="1099" spans="1:7" ht="18" customHeight="1">
      <c r="A1099" s="49"/>
      <c r="B1099" s="34"/>
      <c r="C1099" s="25"/>
      <c r="D1099" s="33"/>
      <c r="E1099" s="25"/>
      <c r="F1099" s="33"/>
      <c r="G1099" s="28"/>
    </row>
    <row r="1100" spans="1:7" ht="18" customHeight="1">
      <c r="A1100" s="49"/>
      <c r="B1100" s="34"/>
      <c r="C1100" s="25"/>
      <c r="D1100" s="33"/>
      <c r="E1100" s="25"/>
      <c r="F1100" s="33"/>
      <c r="G1100" s="28"/>
    </row>
    <row r="1101" spans="1:7" ht="35.25" customHeight="1">
      <c r="A1101" s="49"/>
      <c r="B1101" s="34"/>
      <c r="C1101" s="25"/>
      <c r="D1101" s="33"/>
      <c r="E1101" s="25"/>
      <c r="F1101" s="33"/>
      <c r="G1101" s="28"/>
    </row>
    <row r="1102" spans="1:7" ht="18" customHeight="1">
      <c r="A1102" s="49"/>
      <c r="B1102" s="34"/>
      <c r="C1102" s="25"/>
      <c r="D1102" s="33"/>
      <c r="E1102" s="25"/>
      <c r="F1102" s="33"/>
      <c r="G1102" s="28"/>
    </row>
    <row r="1103" spans="1:7" ht="18" customHeight="1">
      <c r="A1103" s="49"/>
      <c r="B1103" s="34"/>
      <c r="C1103" s="25"/>
      <c r="D1103" s="33"/>
      <c r="E1103" s="25"/>
      <c r="F1103" s="33"/>
      <c r="G1103" s="28"/>
    </row>
    <row r="1104" spans="1:7" ht="52.5" customHeight="1">
      <c r="A1104" s="49"/>
      <c r="B1104" s="34"/>
      <c r="C1104" s="25"/>
      <c r="D1104" s="33"/>
      <c r="E1104" s="25"/>
      <c r="F1104" s="33"/>
      <c r="G1104" s="28"/>
    </row>
    <row r="1105" spans="1:7" ht="17.25" customHeight="1">
      <c r="A1105" s="49"/>
      <c r="B1105" s="34"/>
      <c r="C1105" s="25"/>
      <c r="D1105" s="33"/>
      <c r="E1105" s="25"/>
      <c r="F1105" s="33"/>
      <c r="G1105" s="28"/>
    </row>
    <row r="1106" spans="1:7" ht="17.25" customHeight="1">
      <c r="A1106" s="49"/>
      <c r="B1106" s="34"/>
      <c r="C1106" s="25"/>
      <c r="D1106" s="33"/>
      <c r="E1106" s="25"/>
      <c r="F1106" s="33"/>
      <c r="G1106" s="28"/>
    </row>
    <row r="1107" spans="1:7" ht="49.5" customHeight="1">
      <c r="A1107" s="49"/>
      <c r="B1107" s="34"/>
      <c r="C1107" s="25"/>
      <c r="D1107" s="33"/>
      <c r="E1107" s="25"/>
      <c r="F1107" s="33"/>
      <c r="G1107" s="28"/>
    </row>
    <row r="1108" spans="1:7" ht="15.75">
      <c r="A1108" s="49"/>
      <c r="B1108" s="35"/>
      <c r="C1108" s="25"/>
      <c r="D1108" s="33"/>
      <c r="E1108" s="25"/>
      <c r="F1108" s="33"/>
      <c r="G1108" s="28"/>
    </row>
    <row r="1109" spans="1:7" ht="15.75">
      <c r="A1109" s="49"/>
      <c r="B1109" s="35"/>
      <c r="C1109" s="25"/>
      <c r="D1109" s="33"/>
      <c r="E1109" s="25"/>
      <c r="F1109" s="33"/>
      <c r="G1109" s="28"/>
    </row>
    <row r="1110" spans="1:7" ht="15.75">
      <c r="A1110" s="49"/>
      <c r="B1110" s="35"/>
      <c r="C1110" s="25"/>
      <c r="D1110" s="33"/>
      <c r="E1110" s="25"/>
      <c r="F1110" s="33"/>
      <c r="G1110" s="28"/>
    </row>
    <row r="1111" spans="1:7" ht="15.75">
      <c r="A1111" s="49"/>
      <c r="B1111" s="35"/>
      <c r="C1111" s="25"/>
      <c r="D1111" s="33"/>
      <c r="E1111" s="25"/>
      <c r="F1111" s="33"/>
      <c r="G1111" s="28"/>
    </row>
    <row r="1112" spans="1:7" ht="15.75">
      <c r="A1112" s="49"/>
      <c r="B1112" s="35"/>
      <c r="C1112" s="25"/>
      <c r="D1112" s="33"/>
      <c r="E1112" s="25"/>
      <c r="F1112" s="33"/>
      <c r="G1112" s="28"/>
    </row>
    <row r="1113" spans="1:7" ht="15.75">
      <c r="A1113" s="49"/>
      <c r="B1113" s="34"/>
      <c r="C1113" s="25"/>
      <c r="D1113" s="33"/>
      <c r="E1113" s="25"/>
      <c r="F1113" s="33"/>
      <c r="G1113" s="28"/>
    </row>
    <row r="1114" spans="1:7" ht="15.75">
      <c r="A1114" s="49"/>
      <c r="B1114" s="35"/>
      <c r="C1114" s="25"/>
      <c r="D1114" s="33"/>
      <c r="E1114" s="25"/>
      <c r="F1114" s="33"/>
      <c r="G1114" s="28"/>
    </row>
    <row r="1115" spans="1:7" ht="15.75">
      <c r="A1115" s="49"/>
      <c r="B1115" s="35"/>
      <c r="C1115" s="25"/>
      <c r="D1115" s="33"/>
      <c r="E1115" s="25"/>
      <c r="F1115" s="33"/>
      <c r="G1115" s="28"/>
    </row>
    <row r="1116" spans="1:7" ht="15.75">
      <c r="A1116" s="49"/>
      <c r="B1116" s="34"/>
      <c r="C1116" s="25"/>
      <c r="D1116" s="33"/>
      <c r="E1116" s="25"/>
      <c r="F1116" s="33"/>
      <c r="G1116" s="28"/>
    </row>
    <row r="1117" spans="1:7" ht="15.75">
      <c r="A1117" s="49"/>
      <c r="B1117" s="35"/>
      <c r="C1117" s="25"/>
      <c r="D1117" s="33"/>
      <c r="E1117" s="25"/>
      <c r="F1117" s="33"/>
      <c r="G1117" s="28"/>
    </row>
    <row r="1118" spans="1:7" ht="15.75">
      <c r="A1118" s="49"/>
      <c r="B1118" s="35"/>
      <c r="C1118" s="25"/>
      <c r="D1118" s="33"/>
      <c r="E1118" s="25"/>
      <c r="F1118" s="33"/>
      <c r="G1118" s="28"/>
    </row>
    <row r="1119" spans="1:7" ht="15.75">
      <c r="A1119" s="49"/>
      <c r="B1119" s="34"/>
      <c r="C1119" s="25"/>
      <c r="D1119" s="33"/>
      <c r="E1119" s="25"/>
      <c r="F1119" s="33"/>
      <c r="G1119" s="28"/>
    </row>
    <row r="1120" spans="1:7" ht="15.75">
      <c r="A1120" s="49"/>
      <c r="B1120" s="35"/>
      <c r="C1120" s="25"/>
      <c r="D1120" s="33"/>
      <c r="E1120" s="25"/>
      <c r="F1120" s="33"/>
      <c r="G1120" s="28"/>
    </row>
    <row r="1121" spans="1:7" ht="15.75">
      <c r="A1121" s="49"/>
      <c r="B1121" s="35"/>
      <c r="C1121" s="25"/>
      <c r="D1121" s="33"/>
      <c r="E1121" s="25"/>
      <c r="F1121" s="33"/>
      <c r="G1121" s="28"/>
    </row>
    <row r="1122" spans="1:7" ht="15.75">
      <c r="A1122" s="49"/>
      <c r="B1122" s="34"/>
      <c r="C1122" s="25"/>
      <c r="D1122" s="33"/>
      <c r="E1122" s="25"/>
      <c r="F1122" s="33"/>
      <c r="G1122" s="28"/>
    </row>
    <row r="1123" spans="1:7" ht="15.75">
      <c r="A1123" s="49"/>
      <c r="B1123" s="35"/>
      <c r="C1123" s="25"/>
      <c r="D1123" s="33"/>
      <c r="E1123" s="25"/>
      <c r="F1123" s="33"/>
      <c r="G1123" s="28"/>
    </row>
    <row r="1124" spans="1:7" ht="15.75">
      <c r="A1124" s="49"/>
      <c r="B1124" s="35"/>
      <c r="C1124" s="25"/>
      <c r="D1124" s="33"/>
      <c r="E1124" s="25"/>
      <c r="F1124" s="33"/>
      <c r="G1124" s="28"/>
    </row>
    <row r="1125" spans="1:7" ht="15.75">
      <c r="A1125" s="49"/>
      <c r="B1125" s="34"/>
      <c r="C1125" s="25"/>
      <c r="D1125" s="33"/>
      <c r="E1125" s="25"/>
      <c r="F1125" s="33"/>
      <c r="G1125" s="28"/>
    </row>
    <row r="1126" spans="1:7" ht="15.75">
      <c r="A1126" s="49"/>
      <c r="B1126" s="35"/>
      <c r="C1126" s="25"/>
      <c r="D1126" s="33"/>
      <c r="E1126" s="25"/>
      <c r="F1126" s="33"/>
      <c r="G1126" s="28"/>
    </row>
    <row r="1127" spans="1:7" ht="15.75">
      <c r="A1127" s="49"/>
      <c r="B1127" s="35"/>
      <c r="C1127" s="25"/>
      <c r="D1127" s="33"/>
      <c r="E1127" s="25"/>
      <c r="F1127" s="33"/>
      <c r="G1127" s="28"/>
    </row>
    <row r="1128" spans="1:7" ht="15.75">
      <c r="A1128" s="49"/>
      <c r="B1128" s="34"/>
      <c r="C1128" s="25"/>
      <c r="D1128" s="33"/>
      <c r="E1128" s="25"/>
      <c r="F1128" s="33"/>
      <c r="G1128" s="28"/>
    </row>
    <row r="1129" spans="1:7" ht="15.75">
      <c r="A1129" s="49"/>
      <c r="B1129" s="35"/>
      <c r="C1129" s="25"/>
      <c r="D1129" s="33"/>
      <c r="E1129" s="25"/>
      <c r="F1129" s="33"/>
      <c r="G1129" s="28"/>
    </row>
    <row r="1130" spans="1:7" ht="15.75">
      <c r="A1130" s="49"/>
      <c r="B1130" s="35"/>
      <c r="C1130" s="25"/>
      <c r="D1130" s="33"/>
      <c r="E1130" s="25"/>
      <c r="F1130" s="33"/>
      <c r="G1130" s="28"/>
    </row>
    <row r="1131" spans="1:7" ht="15.75">
      <c r="A1131" s="49"/>
      <c r="B1131" s="34"/>
      <c r="C1131" s="25"/>
      <c r="D1131" s="33"/>
      <c r="E1131" s="25"/>
      <c r="F1131" s="33"/>
      <c r="G1131" s="28"/>
    </row>
    <row r="1132" spans="1:7" ht="15.75">
      <c r="A1132" s="49"/>
      <c r="B1132" s="35"/>
      <c r="C1132" s="25"/>
      <c r="D1132" s="33"/>
      <c r="E1132" s="25"/>
      <c r="F1132" s="33"/>
      <c r="G1132" s="28"/>
    </row>
    <row r="1133" spans="1:7" ht="15.75">
      <c r="A1133" s="49"/>
      <c r="B1133" s="34"/>
      <c r="C1133" s="25"/>
      <c r="D1133" s="33"/>
      <c r="E1133" s="25"/>
      <c r="F1133" s="33"/>
      <c r="G1133" s="28"/>
    </row>
    <row r="1134" spans="1:7" ht="15.75">
      <c r="A1134" s="49"/>
      <c r="B1134" s="35"/>
      <c r="C1134" s="25"/>
      <c r="D1134" s="33"/>
      <c r="E1134" s="25"/>
      <c r="F1134" s="33"/>
      <c r="G1134" s="28"/>
    </row>
    <row r="1135" spans="1:7" ht="15.75">
      <c r="A1135" s="49"/>
      <c r="B1135" s="35"/>
      <c r="C1135" s="25"/>
      <c r="D1135" s="33"/>
      <c r="E1135" s="25"/>
      <c r="F1135" s="33"/>
      <c r="G1135" s="28"/>
    </row>
    <row r="1136" spans="1:7" ht="15.75">
      <c r="A1136" s="49"/>
      <c r="B1136" s="34"/>
      <c r="C1136" s="25"/>
      <c r="D1136" s="33"/>
      <c r="E1136" s="25"/>
      <c r="F1136" s="33"/>
      <c r="G1136" s="28"/>
    </row>
    <row r="1137" spans="1:7" ht="15.75">
      <c r="A1137" s="49"/>
      <c r="B1137" s="35"/>
      <c r="C1137" s="25"/>
      <c r="D1137" s="33"/>
      <c r="E1137" s="25"/>
      <c r="F1137" s="33"/>
      <c r="G1137" s="28"/>
    </row>
    <row r="1138" spans="1:7" ht="15.75">
      <c r="A1138" s="49"/>
      <c r="B1138" s="35"/>
      <c r="C1138" s="25"/>
      <c r="D1138" s="33"/>
      <c r="E1138" s="25"/>
      <c r="F1138" s="33"/>
      <c r="G1138" s="28"/>
    </row>
    <row r="1139" spans="1:7" ht="15.75">
      <c r="A1139" s="49"/>
      <c r="B1139" s="34"/>
      <c r="C1139" s="25"/>
      <c r="D1139" s="33"/>
      <c r="E1139" s="25"/>
      <c r="F1139" s="33"/>
      <c r="G1139" s="28"/>
    </row>
    <row r="1140" spans="1:7" ht="15.75">
      <c r="A1140" s="49"/>
      <c r="B1140" s="35"/>
      <c r="C1140" s="25"/>
      <c r="D1140" s="33"/>
      <c r="E1140" s="25"/>
      <c r="F1140" s="33"/>
      <c r="G1140" s="28"/>
    </row>
    <row r="1141" spans="1:7" ht="15.75">
      <c r="A1141" s="49"/>
      <c r="B1141" s="35"/>
      <c r="C1141" s="25"/>
      <c r="D1141" s="33"/>
      <c r="E1141" s="25"/>
      <c r="F1141" s="33"/>
      <c r="G1141" s="28"/>
    </row>
    <row r="1142" spans="1:7" ht="15.75">
      <c r="A1142" s="49"/>
      <c r="B1142" s="34"/>
      <c r="C1142" s="25"/>
      <c r="D1142" s="33"/>
      <c r="E1142" s="25"/>
      <c r="F1142" s="33"/>
      <c r="G1142" s="28"/>
    </row>
    <row r="1143" spans="1:7" ht="15.75">
      <c r="A1143" s="49"/>
      <c r="B1143" s="35"/>
      <c r="C1143" s="25"/>
      <c r="D1143" s="33"/>
      <c r="E1143" s="25"/>
      <c r="F1143" s="33"/>
      <c r="G1143" s="28"/>
    </row>
    <row r="1144" spans="1:7" ht="15.75">
      <c r="A1144" s="49"/>
      <c r="B1144" s="35"/>
      <c r="C1144" s="25"/>
      <c r="D1144" s="33"/>
      <c r="E1144" s="25"/>
      <c r="F1144" s="33"/>
      <c r="G1144" s="28"/>
    </row>
    <row r="1145" spans="1:7" ht="15.75">
      <c r="A1145" s="49"/>
      <c r="B1145" s="34"/>
      <c r="C1145" s="25"/>
      <c r="D1145" s="33"/>
      <c r="E1145" s="25"/>
      <c r="F1145" s="33"/>
      <c r="G1145" s="28"/>
    </row>
    <row r="1146" spans="1:7" ht="15.75">
      <c r="A1146" s="49"/>
      <c r="B1146" s="35"/>
      <c r="C1146" s="25"/>
      <c r="D1146" s="33"/>
      <c r="E1146" s="25"/>
      <c r="F1146" s="33"/>
      <c r="G1146" s="28"/>
    </row>
    <row r="1147" spans="1:7" ht="15.75">
      <c r="A1147" s="49"/>
      <c r="B1147" s="35"/>
      <c r="C1147" s="25"/>
      <c r="D1147" s="33"/>
      <c r="E1147" s="25"/>
      <c r="F1147" s="33"/>
      <c r="G1147" s="28"/>
    </row>
    <row r="1148" spans="1:7" ht="15.75">
      <c r="A1148" s="49"/>
      <c r="B1148" s="34"/>
      <c r="C1148" s="25"/>
      <c r="D1148" s="33"/>
      <c r="E1148" s="25"/>
      <c r="F1148" s="33"/>
      <c r="G1148" s="28"/>
    </row>
    <row r="1149" spans="1:7" ht="15.75">
      <c r="A1149" s="49"/>
      <c r="B1149" s="35"/>
      <c r="C1149" s="25"/>
      <c r="D1149" s="33"/>
      <c r="E1149" s="25"/>
      <c r="F1149" s="33"/>
      <c r="G1149" s="28"/>
    </row>
    <row r="1160" ht="51.75" customHeight="1"/>
    <row r="1178" ht="48" customHeight="1"/>
    <row r="1187" ht="14.25" customHeight="1"/>
    <row r="1188" ht="61.5" customHeight="1"/>
    <row r="1196" ht="120" customHeight="1"/>
    <row r="1222" ht="14.25" customHeight="1"/>
    <row r="1227" ht="295.5" customHeight="1"/>
    <row r="1229" ht="21.75" customHeight="1"/>
    <row r="1230" ht="21.75" customHeight="1"/>
    <row r="1236" ht="138" customHeight="1"/>
    <row r="1261" ht="195.75" customHeight="1"/>
    <row r="1269" ht="157.5" customHeight="1"/>
    <row r="1313" ht="28.5" customHeight="1"/>
    <row r="1322" ht="33" customHeight="1"/>
    <row r="1323" ht="190.5" customHeight="1"/>
    <row r="1325" ht="45.75" customHeight="1"/>
    <row r="1326" ht="68.25" customHeight="1"/>
    <row r="1332" ht="96" customHeight="1"/>
    <row r="1343" ht="62.25" customHeight="1"/>
    <row r="1344" ht="15" hidden="1"/>
    <row r="1346" ht="52.5" customHeight="1"/>
    <row r="1347" ht="46.5" customHeight="1"/>
    <row r="1348" ht="28.5" customHeight="1"/>
    <row r="1349" ht="92.25" customHeight="1"/>
    <row r="1350" ht="68.25" customHeight="1"/>
    <row r="1354" ht="53.25" customHeight="1"/>
    <row r="1355" ht="66" customHeight="1"/>
    <row r="1356" ht="29.25" customHeight="1"/>
    <row r="1357" ht="29.25" customHeight="1"/>
    <row r="1358" ht="29.25" customHeight="1"/>
    <row r="1359" ht="29.25" customHeight="1"/>
    <row r="1363" ht="45.75" customHeight="1"/>
    <row r="1364" ht="60.75" customHeight="1"/>
    <row r="1365" ht="28.5" customHeight="1"/>
    <row r="1366" ht="28.5" customHeight="1"/>
    <row r="1367" ht="28.5" customHeight="1"/>
    <row r="1408" ht="150.75" customHeight="1"/>
    <row r="1439" ht="90.75" customHeight="1"/>
    <row r="1443" ht="76.5" customHeight="1"/>
    <row r="1466" ht="45" customHeight="1"/>
    <row r="1479" ht="125.25" customHeight="1"/>
    <row r="1493" ht="66" customHeight="1"/>
    <row r="1495" ht="37.5" customHeight="1"/>
    <row r="1498" ht="108.75" customHeight="1"/>
    <row r="1499" ht="191.25" customHeight="1"/>
  </sheetData>
  <sheetProtection password="EA3C" sheet="1"/>
  <mergeCells count="40">
    <mergeCell ref="B2:G2"/>
    <mergeCell ref="C34:G34"/>
    <mergeCell ref="B39:G40"/>
    <mergeCell ref="B49:N49"/>
    <mergeCell ref="B50:N50"/>
    <mergeCell ref="B51:N51"/>
    <mergeCell ref="B52:N52"/>
    <mergeCell ref="B53:N53"/>
    <mergeCell ref="B56:N56"/>
    <mergeCell ref="B57:N57"/>
    <mergeCell ref="B58:N58"/>
    <mergeCell ref="B59:N59"/>
    <mergeCell ref="B60:N60"/>
    <mergeCell ref="B61:N61"/>
    <mergeCell ref="B62:N62"/>
    <mergeCell ref="B63:N63"/>
    <mergeCell ref="B64:N64"/>
    <mergeCell ref="B65:N65"/>
    <mergeCell ref="B66:N66"/>
    <mergeCell ref="B67:N67"/>
    <mergeCell ref="B68:N68"/>
    <mergeCell ref="B69:N69"/>
    <mergeCell ref="B70:N70"/>
    <mergeCell ref="B71:N71"/>
    <mergeCell ref="B72:N72"/>
    <mergeCell ref="B73:N73"/>
    <mergeCell ref="B74:N74"/>
    <mergeCell ref="B75:N75"/>
    <mergeCell ref="B76:N76"/>
    <mergeCell ref="B77:N77"/>
    <mergeCell ref="B84:N84"/>
    <mergeCell ref="B85:N85"/>
    <mergeCell ref="B86:N86"/>
    <mergeCell ref="B87:N87"/>
    <mergeCell ref="B78:N78"/>
    <mergeCell ref="B79:N79"/>
    <mergeCell ref="B80:N80"/>
    <mergeCell ref="B81:N81"/>
    <mergeCell ref="B82:N82"/>
    <mergeCell ref="B83:N83"/>
  </mergeCells>
  <printOptions/>
  <pageMargins left="0.9840277777777777" right="0.5902777777777778" top="1.1506944444444445" bottom="0.9840277777777777" header="0.9840277777777777" footer="0.5118055555555555"/>
  <pageSetup horizontalDpi="300" verticalDpi="300" orientation="portrait" paperSize="9" scale="87" r:id="rId1"/>
  <headerFooter alignWithMargins="0">
    <oddFooter>&amp;R&amp;P od &amp;N</oddFooter>
  </headerFooter>
  <colBreaks count="1" manualBreakCount="1">
    <brk id="15" max="65535" man="1"/>
  </colBreaks>
</worksheet>
</file>

<file path=xl/worksheets/sheet10.xml><?xml version="1.0" encoding="utf-8"?>
<worksheet xmlns="http://schemas.openxmlformats.org/spreadsheetml/2006/main" xmlns:r="http://schemas.openxmlformats.org/officeDocument/2006/relationships">
  <dimension ref="A1:F34"/>
  <sheetViews>
    <sheetView view="pageBreakPreview" zoomScaleSheetLayoutView="100" zoomScalePageLayoutView="0" workbookViewId="0" topLeftCell="A1">
      <selection activeCell="F3" sqref="F3"/>
    </sheetView>
  </sheetViews>
  <sheetFormatPr defaultColWidth="9.00390625" defaultRowHeight="12.75"/>
  <cols>
    <col min="1" max="1" width="6.875" style="290" customWidth="1"/>
    <col min="2" max="2" width="47.875" style="290" customWidth="1"/>
    <col min="3" max="3" width="5.25390625" style="290" customWidth="1"/>
    <col min="4" max="4" width="6.75390625" style="290" customWidth="1"/>
    <col min="5" max="5" width="6.125" style="290" customWidth="1"/>
    <col min="6" max="6" width="15.125" style="290" customWidth="1"/>
  </cols>
  <sheetData>
    <row r="1" spans="1:6" ht="12.75">
      <c r="A1" s="291" t="s">
        <v>1975</v>
      </c>
      <c r="B1" s="291" t="s">
        <v>1976</v>
      </c>
      <c r="C1" s="292"/>
      <c r="D1" s="292"/>
      <c r="E1" s="292"/>
      <c r="F1" s="292"/>
    </row>
    <row r="2" spans="1:6" ht="12.75">
      <c r="A2" s="291"/>
      <c r="B2" s="291"/>
      <c r="C2" s="292"/>
      <c r="D2" s="292"/>
      <c r="E2" s="292"/>
      <c r="F2" s="292"/>
    </row>
    <row r="3" spans="1:6" ht="15">
      <c r="A3" s="291"/>
      <c r="B3" s="704" t="s">
        <v>1900</v>
      </c>
      <c r="C3" s="705" t="s">
        <v>1977</v>
      </c>
      <c r="D3" s="706"/>
      <c r="E3" s="706"/>
      <c r="F3" s="707">
        <f>F34</f>
        <v>0</v>
      </c>
    </row>
    <row r="4" spans="1:6" ht="12.75">
      <c r="A4" s="292"/>
      <c r="B4" s="292"/>
      <c r="C4" s="292"/>
      <c r="D4" s="292"/>
      <c r="E4" s="292"/>
      <c r="F4" s="292"/>
    </row>
    <row r="5" spans="1:6" ht="15">
      <c r="A5" s="7" t="s">
        <v>1978</v>
      </c>
      <c r="B5" s="663"/>
      <c r="C5" s="663"/>
      <c r="D5" s="1"/>
      <c r="E5" s="1"/>
      <c r="F5" s="1"/>
    </row>
    <row r="6" spans="1:6" ht="15">
      <c r="A6" s="708"/>
      <c r="B6" s="1"/>
      <c r="C6" s="663"/>
      <c r="D6" s="1"/>
      <c r="E6" s="1"/>
      <c r="F6" s="1"/>
    </row>
    <row r="7" spans="1:6" ht="15">
      <c r="A7" s="968" t="s">
        <v>1979</v>
      </c>
      <c r="B7" s="968"/>
      <c r="C7" s="663"/>
      <c r="D7" s="1"/>
      <c r="E7" s="1"/>
      <c r="F7" s="1"/>
    </row>
    <row r="8" spans="1:6" ht="15">
      <c r="A8" s="280"/>
      <c r="B8" s="709"/>
      <c r="C8" s="663"/>
      <c r="D8" s="1"/>
      <c r="E8" s="1"/>
      <c r="F8" s="1"/>
    </row>
    <row r="9" spans="1:6" ht="15">
      <c r="A9" s="710" t="s">
        <v>1980</v>
      </c>
      <c r="B9" s="711" t="s">
        <v>825</v>
      </c>
      <c r="C9" s="712" t="s">
        <v>844</v>
      </c>
      <c r="D9" s="688" t="s">
        <v>1981</v>
      </c>
      <c r="E9" s="688" t="s">
        <v>1982</v>
      </c>
      <c r="F9" s="688" t="s">
        <v>1983</v>
      </c>
    </row>
    <row r="10" spans="1:6" ht="15">
      <c r="A10" s="713"/>
      <c r="B10" s="714"/>
      <c r="C10" s="715"/>
      <c r="D10" s="668"/>
      <c r="E10" s="668"/>
      <c r="F10" s="668"/>
    </row>
    <row r="11" spans="1:6" ht="15">
      <c r="A11" s="713">
        <v>1</v>
      </c>
      <c r="B11" s="714" t="s">
        <v>1984</v>
      </c>
      <c r="C11" s="715" t="s">
        <v>850</v>
      </c>
      <c r="D11" s="715">
        <v>0.15</v>
      </c>
      <c r="E11" s="940"/>
      <c r="F11" s="668">
        <f>D11*E11</f>
        <v>0</v>
      </c>
    </row>
    <row r="12" spans="1:6" ht="15">
      <c r="A12" s="713"/>
      <c r="B12" s="714"/>
      <c r="C12" s="715"/>
      <c r="D12" s="715"/>
      <c r="E12" s="940"/>
      <c r="F12" s="668"/>
    </row>
    <row r="13" spans="1:6" ht="45">
      <c r="A13" s="713">
        <v>2</v>
      </c>
      <c r="B13" s="714" t="s">
        <v>1985</v>
      </c>
      <c r="C13" s="715" t="s">
        <v>112</v>
      </c>
      <c r="D13" s="715">
        <v>3</v>
      </c>
      <c r="E13" s="940"/>
      <c r="F13" s="668">
        <f>D13*E13</f>
        <v>0</v>
      </c>
    </row>
    <row r="14" spans="1:6" ht="15">
      <c r="A14" s="713"/>
      <c r="B14" s="714"/>
      <c r="C14" s="715"/>
      <c r="D14" s="715"/>
      <c r="E14" s="940"/>
      <c r="F14" s="668"/>
    </row>
    <row r="15" spans="1:6" ht="12.75">
      <c r="A15" s="964">
        <v>3</v>
      </c>
      <c r="B15" s="965" t="s">
        <v>1986</v>
      </c>
      <c r="C15" s="966" t="s">
        <v>112</v>
      </c>
      <c r="D15" s="966">
        <v>1</v>
      </c>
      <c r="E15" s="967"/>
      <c r="F15" s="963">
        <f>D15*E15</f>
        <v>0</v>
      </c>
    </row>
    <row r="16" spans="1:6" ht="12.75">
      <c r="A16" s="964"/>
      <c r="B16" s="965"/>
      <c r="C16" s="966"/>
      <c r="D16" s="966"/>
      <c r="E16" s="967"/>
      <c r="F16" s="963"/>
    </row>
    <row r="17" spans="1:6" ht="15">
      <c r="A17" s="713"/>
      <c r="B17" s="714"/>
      <c r="C17" s="715"/>
      <c r="D17" s="715"/>
      <c r="E17" s="940"/>
      <c r="F17" s="668"/>
    </row>
    <row r="18" spans="1:6" ht="12.75">
      <c r="A18" s="964">
        <v>4</v>
      </c>
      <c r="B18" s="965" t="s">
        <v>1987</v>
      </c>
      <c r="C18" s="966" t="s">
        <v>112</v>
      </c>
      <c r="D18" s="966">
        <v>1</v>
      </c>
      <c r="E18" s="967"/>
      <c r="F18" s="963">
        <f>E18*D18</f>
        <v>0</v>
      </c>
    </row>
    <row r="19" spans="1:6" ht="12.75">
      <c r="A19" s="964"/>
      <c r="B19" s="965"/>
      <c r="C19" s="966"/>
      <c r="D19" s="966"/>
      <c r="E19" s="967"/>
      <c r="F19" s="963"/>
    </row>
    <row r="20" spans="1:6" ht="15">
      <c r="A20" s="713"/>
      <c r="B20" s="714"/>
      <c r="C20" s="715"/>
      <c r="D20" s="715"/>
      <c r="E20" s="940"/>
      <c r="F20" s="668"/>
    </row>
    <row r="21" spans="1:6" ht="60">
      <c r="A21" s="713">
        <v>5</v>
      </c>
      <c r="B21" s="714" t="s">
        <v>1988</v>
      </c>
      <c r="C21" s="715" t="s">
        <v>1575</v>
      </c>
      <c r="D21" s="715">
        <v>150</v>
      </c>
      <c r="E21" s="940"/>
      <c r="F21" s="668">
        <f>D21*E21</f>
        <v>0</v>
      </c>
    </row>
    <row r="22" spans="1:6" ht="15">
      <c r="A22" s="713"/>
      <c r="B22" s="714"/>
      <c r="C22" s="715"/>
      <c r="D22" s="715"/>
      <c r="E22" s="940"/>
      <c r="F22" s="668"/>
    </row>
    <row r="23" spans="1:6" ht="15">
      <c r="A23" s="713">
        <v>6</v>
      </c>
      <c r="B23" s="714" t="s">
        <v>1989</v>
      </c>
      <c r="C23" s="715" t="s">
        <v>112</v>
      </c>
      <c r="D23" s="715">
        <v>1</v>
      </c>
      <c r="E23" s="940"/>
      <c r="F23" s="668">
        <f>D23*E23</f>
        <v>0</v>
      </c>
    </row>
    <row r="24" spans="1:6" ht="15">
      <c r="A24" s="713"/>
      <c r="B24" s="714"/>
      <c r="C24" s="715"/>
      <c r="D24" s="715"/>
      <c r="E24" s="940"/>
      <c r="F24" s="668"/>
    </row>
    <row r="25" spans="1:6" ht="45">
      <c r="A25" s="713">
        <v>7</v>
      </c>
      <c r="B25" s="714" t="s">
        <v>1990</v>
      </c>
      <c r="C25" s="715" t="s">
        <v>850</v>
      </c>
      <c r="D25" s="715">
        <v>0.15</v>
      </c>
      <c r="E25" s="940"/>
      <c r="F25" s="668">
        <f>D25*E25</f>
        <v>0</v>
      </c>
    </row>
    <row r="26" spans="1:6" ht="15">
      <c r="A26" s="713"/>
      <c r="B26" s="714"/>
      <c r="C26" s="715"/>
      <c r="D26" s="715"/>
      <c r="E26" s="940"/>
      <c r="F26" s="668"/>
    </row>
    <row r="27" spans="1:6" ht="30">
      <c r="A27" s="713">
        <v>8</v>
      </c>
      <c r="B27" s="714" t="s">
        <v>1991</v>
      </c>
      <c r="C27" s="715" t="s">
        <v>850</v>
      </c>
      <c r="D27" s="715">
        <v>0.15</v>
      </c>
      <c r="E27" s="940"/>
      <c r="F27" s="668">
        <f>D27*E27</f>
        <v>0</v>
      </c>
    </row>
    <row r="28" spans="1:6" ht="15">
      <c r="A28" s="713"/>
      <c r="B28" s="714"/>
      <c r="C28" s="715"/>
      <c r="D28" s="715"/>
      <c r="E28" s="940"/>
      <c r="F28" s="668"/>
    </row>
    <row r="29" spans="1:6" ht="15">
      <c r="A29" s="713">
        <v>9</v>
      </c>
      <c r="B29" s="714" t="s">
        <v>1992</v>
      </c>
      <c r="C29" s="715" t="s">
        <v>1977</v>
      </c>
      <c r="D29" s="715">
        <v>1</v>
      </c>
      <c r="E29" s="940"/>
      <c r="F29" s="668">
        <f>D29*E29</f>
        <v>0</v>
      </c>
    </row>
    <row r="30" spans="1:6" ht="15">
      <c r="A30" s="713"/>
      <c r="B30" s="714"/>
      <c r="C30" s="715"/>
      <c r="D30" s="715"/>
      <c r="E30" s="940"/>
      <c r="F30" s="668"/>
    </row>
    <row r="31" spans="1:6" ht="15">
      <c r="A31" s="713">
        <v>10</v>
      </c>
      <c r="B31" s="714" t="s">
        <v>1993</v>
      </c>
      <c r="C31" s="715" t="s">
        <v>1977</v>
      </c>
      <c r="D31" s="715">
        <v>1</v>
      </c>
      <c r="E31" s="940"/>
      <c r="F31" s="668">
        <f>D31*E31</f>
        <v>0</v>
      </c>
    </row>
    <row r="32" spans="1:6" ht="15">
      <c r="A32" s="713"/>
      <c r="B32" s="714"/>
      <c r="C32" s="715"/>
      <c r="D32" s="715"/>
      <c r="E32" s="940"/>
      <c r="F32" s="668"/>
    </row>
    <row r="33" spans="1:6" ht="30">
      <c r="A33" s="710">
        <v>11</v>
      </c>
      <c r="B33" s="711" t="s">
        <v>1994</v>
      </c>
      <c r="C33" s="712" t="s">
        <v>1977</v>
      </c>
      <c r="D33" s="712">
        <v>1</v>
      </c>
      <c r="E33" s="941"/>
      <c r="F33" s="688">
        <f>D33*E33</f>
        <v>0</v>
      </c>
    </row>
    <row r="34" spans="1:6" ht="15">
      <c r="A34" s="716"/>
      <c r="B34" s="717" t="s">
        <v>1900</v>
      </c>
      <c r="C34" s="718" t="s">
        <v>1977</v>
      </c>
      <c r="D34" s="719"/>
      <c r="E34" s="719"/>
      <c r="F34" s="720">
        <f>SUM(F11:F33)</f>
        <v>0</v>
      </c>
    </row>
  </sheetData>
  <sheetProtection password="EA3C" sheet="1"/>
  <mergeCells count="13">
    <mergeCell ref="A7:B7"/>
    <mergeCell ref="A15:A16"/>
    <mergeCell ref="B15:B16"/>
    <mergeCell ref="C15:C16"/>
    <mergeCell ref="D15:D16"/>
    <mergeCell ref="E15:E16"/>
    <mergeCell ref="F15:F16"/>
    <mergeCell ref="A18:A19"/>
    <mergeCell ref="B18:B19"/>
    <mergeCell ref="C18:C19"/>
    <mergeCell ref="D18:D19"/>
    <mergeCell ref="E18:E19"/>
    <mergeCell ref="F18:F19"/>
  </mergeCells>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worksheet>
</file>

<file path=xl/worksheets/sheet11.xml><?xml version="1.0" encoding="utf-8"?>
<worksheet xmlns="http://schemas.openxmlformats.org/spreadsheetml/2006/main" xmlns:r="http://schemas.openxmlformats.org/officeDocument/2006/relationships">
  <dimension ref="A1:F1286"/>
  <sheetViews>
    <sheetView view="pageBreakPreview" zoomScaleSheetLayoutView="100" zoomScalePageLayoutView="0" workbookViewId="0" topLeftCell="A1">
      <selection activeCell="F9" sqref="F9"/>
    </sheetView>
  </sheetViews>
  <sheetFormatPr defaultColWidth="9.00390625" defaultRowHeight="12.75"/>
  <cols>
    <col min="1" max="1" width="5.75390625" style="290" customWidth="1"/>
    <col min="2" max="2" width="42.125" style="290" customWidth="1"/>
    <col min="3" max="3" width="5.375" style="290" customWidth="1"/>
    <col min="4" max="4" width="6.625" style="290" customWidth="1"/>
    <col min="5" max="5" width="11.375" style="290" customWidth="1"/>
    <col min="6" max="6" width="17.75390625" style="290" customWidth="1"/>
  </cols>
  <sheetData>
    <row r="1" spans="1:6" ht="12.75">
      <c r="A1" s="291" t="s">
        <v>1995</v>
      </c>
      <c r="B1" s="291" t="s">
        <v>1996</v>
      </c>
      <c r="C1" s="292"/>
      <c r="D1" s="292"/>
      <c r="E1" s="292"/>
      <c r="F1" s="292"/>
    </row>
    <row r="2" spans="1:6" ht="12.75">
      <c r="A2" s="292"/>
      <c r="B2" s="292"/>
      <c r="C2" s="292"/>
      <c r="D2" s="292"/>
      <c r="E2" s="292"/>
      <c r="F2" s="292"/>
    </row>
    <row r="3" spans="1:6" ht="36">
      <c r="A3" s="721" t="s">
        <v>1997</v>
      </c>
      <c r="B3" s="722" t="s">
        <v>674</v>
      </c>
      <c r="C3" s="723"/>
      <c r="D3" s="292"/>
      <c r="E3" s="292"/>
      <c r="F3" s="292"/>
    </row>
    <row r="4" spans="1:6" ht="18">
      <c r="A4" s="721"/>
      <c r="B4" s="722"/>
      <c r="C4" s="723"/>
      <c r="D4" s="292"/>
      <c r="E4" s="292"/>
      <c r="F4" s="292"/>
    </row>
    <row r="5" spans="1:6" ht="15.75">
      <c r="A5" s="724" t="s">
        <v>995</v>
      </c>
      <c r="B5" s="725" t="s">
        <v>1998</v>
      </c>
      <c r="C5" s="292"/>
      <c r="D5" s="292"/>
      <c r="E5" s="292"/>
      <c r="F5" s="726">
        <f>F809</f>
        <v>0</v>
      </c>
    </row>
    <row r="6" spans="1:6" ht="15.75">
      <c r="A6" s="724" t="s">
        <v>1117</v>
      </c>
      <c r="B6" s="725" t="s">
        <v>1999</v>
      </c>
      <c r="C6" s="292"/>
      <c r="D6" s="292"/>
      <c r="E6" s="292"/>
      <c r="F6" s="726">
        <f>F1056</f>
        <v>0</v>
      </c>
    </row>
    <row r="7" spans="1:6" ht="31.5">
      <c r="A7" s="724" t="s">
        <v>2000</v>
      </c>
      <c r="B7" s="725" t="s">
        <v>2001</v>
      </c>
      <c r="C7" s="292"/>
      <c r="D7" s="292"/>
      <c r="E7" s="292"/>
      <c r="F7" s="726">
        <f>F1285</f>
        <v>0</v>
      </c>
    </row>
    <row r="8" spans="1:6" ht="15.75">
      <c r="A8" s="724"/>
      <c r="B8" s="725"/>
      <c r="C8" s="292"/>
      <c r="D8" s="292"/>
      <c r="E8" s="292"/>
      <c r="F8" s="726"/>
    </row>
    <row r="9" spans="1:6" ht="15.75">
      <c r="A9" s="724" t="s">
        <v>2002</v>
      </c>
      <c r="B9" s="725" t="s">
        <v>2003</v>
      </c>
      <c r="C9" s="292"/>
      <c r="D9" s="292"/>
      <c r="E9" s="292"/>
      <c r="F9" s="726">
        <f>SUM(F5:F8)</f>
        <v>0</v>
      </c>
    </row>
    <row r="10" spans="1:6" ht="15.75">
      <c r="A10" s="724"/>
      <c r="B10" s="725"/>
      <c r="C10" s="726"/>
      <c r="D10" s="292"/>
      <c r="E10" s="292"/>
      <c r="F10" s="292"/>
    </row>
    <row r="11" spans="1:6" ht="15.75">
      <c r="A11" s="727"/>
      <c r="B11" s="725" t="s">
        <v>2004</v>
      </c>
      <c r="C11" s="728"/>
      <c r="D11" s="292"/>
      <c r="E11" s="292"/>
      <c r="F11" s="292"/>
    </row>
    <row r="12" spans="1:6" ht="12.75">
      <c r="A12" s="729"/>
      <c r="B12" s="730"/>
      <c r="C12" s="731"/>
      <c r="D12" s="732"/>
      <c r="E12" s="733"/>
      <c r="F12" s="733"/>
    </row>
    <row r="13" spans="1:6" ht="13.5" customHeight="1">
      <c r="A13" s="969" t="s">
        <v>2005</v>
      </c>
      <c r="B13" s="969"/>
      <c r="C13" s="969"/>
      <c r="D13" s="969"/>
      <c r="E13" s="969"/>
      <c r="F13" s="969"/>
    </row>
    <row r="14" spans="1:6" ht="15.75">
      <c r="A14" s="734"/>
      <c r="B14" s="735" t="s">
        <v>1998</v>
      </c>
      <c r="C14" s="736"/>
      <c r="D14" s="736"/>
      <c r="E14" s="736"/>
      <c r="F14" s="736"/>
    </row>
    <row r="15" spans="1:6" ht="12.75">
      <c r="A15" s="737" t="s">
        <v>2006</v>
      </c>
      <c r="B15" s="738" t="s">
        <v>2007</v>
      </c>
      <c r="C15" s="739" t="s">
        <v>677</v>
      </c>
      <c r="D15" s="739" t="s">
        <v>2008</v>
      </c>
      <c r="E15" s="740" t="s">
        <v>2009</v>
      </c>
      <c r="F15" s="740" t="s">
        <v>2010</v>
      </c>
    </row>
    <row r="16" spans="1:6" ht="12.75">
      <c r="A16" s="729"/>
      <c r="B16" s="741"/>
      <c r="C16" s="742"/>
      <c r="D16" s="742"/>
      <c r="E16" s="743"/>
      <c r="F16" s="743"/>
    </row>
    <row r="17" spans="1:6" ht="12.75">
      <c r="A17" s="729"/>
      <c r="B17" s="741"/>
      <c r="C17" s="742"/>
      <c r="D17" s="742"/>
      <c r="E17" s="743"/>
      <c r="F17" s="743"/>
    </row>
    <row r="18" spans="1:6" ht="12.75">
      <c r="A18" s="729" t="s">
        <v>827</v>
      </c>
      <c r="B18" s="741" t="s">
        <v>2011</v>
      </c>
      <c r="C18" s="742"/>
      <c r="D18" s="742"/>
      <c r="E18" s="743"/>
      <c r="F18" s="743"/>
    </row>
    <row r="19" spans="1:6" ht="12.75">
      <c r="A19" s="729"/>
      <c r="B19" s="741" t="s">
        <v>2012</v>
      </c>
      <c r="C19" s="742"/>
      <c r="D19" s="742"/>
      <c r="E19" s="743"/>
      <c r="F19" s="743"/>
    </row>
    <row r="20" spans="1:6" ht="25.5">
      <c r="A20" s="729"/>
      <c r="B20" s="741" t="s">
        <v>2013</v>
      </c>
      <c r="C20" s="742"/>
      <c r="D20" s="742"/>
      <c r="E20" s="743"/>
      <c r="F20" s="743"/>
    </row>
    <row r="21" spans="1:6" ht="25.5">
      <c r="A21" s="729"/>
      <c r="B21" s="741" t="s">
        <v>2014</v>
      </c>
      <c r="C21" s="742"/>
      <c r="D21" s="742"/>
      <c r="E21" s="743"/>
      <c r="F21" s="743"/>
    </row>
    <row r="22" spans="1:6" ht="25.5">
      <c r="A22" s="729"/>
      <c r="B22" s="741" t="s">
        <v>2015</v>
      </c>
      <c r="C22" s="742"/>
      <c r="D22" s="742"/>
      <c r="E22" s="743"/>
      <c r="F22" s="743"/>
    </row>
    <row r="23" spans="1:6" ht="38.25">
      <c r="A23" s="729"/>
      <c r="B23" s="741" t="s">
        <v>2016</v>
      </c>
      <c r="C23" s="742"/>
      <c r="D23" s="742"/>
      <c r="E23" s="743"/>
      <c r="F23" s="743"/>
    </row>
    <row r="24" spans="1:6" ht="25.5">
      <c r="A24" s="729"/>
      <c r="B24" s="741" t="s">
        <v>2017</v>
      </c>
      <c r="C24" s="742"/>
      <c r="D24" s="742"/>
      <c r="E24" s="743"/>
      <c r="F24" s="743"/>
    </row>
    <row r="25" spans="1:6" ht="25.5">
      <c r="A25" s="729"/>
      <c r="B25" s="741" t="s">
        <v>2018</v>
      </c>
      <c r="C25" s="742"/>
      <c r="D25" s="742"/>
      <c r="E25" s="743"/>
      <c r="F25" s="743"/>
    </row>
    <row r="26" spans="1:6" ht="25.5">
      <c r="A26" s="729"/>
      <c r="B26" s="741" t="s">
        <v>2019</v>
      </c>
      <c r="C26" s="742"/>
      <c r="D26" s="742"/>
      <c r="E26" s="743"/>
      <c r="F26" s="743"/>
    </row>
    <row r="27" spans="1:6" ht="25.5">
      <c r="A27" s="729"/>
      <c r="B27" s="741" t="s">
        <v>2020</v>
      </c>
      <c r="C27" s="742"/>
      <c r="D27" s="742"/>
      <c r="E27" s="743"/>
      <c r="F27" s="743"/>
    </row>
    <row r="28" spans="1:6" ht="25.5">
      <c r="A28" s="729"/>
      <c r="B28" s="741" t="s">
        <v>2021</v>
      </c>
      <c r="C28" s="742"/>
      <c r="D28" s="742"/>
      <c r="E28" s="743"/>
      <c r="F28" s="743"/>
    </row>
    <row r="29" spans="1:6" ht="12.75">
      <c r="A29" s="729"/>
      <c r="B29" s="741" t="s">
        <v>2022</v>
      </c>
      <c r="C29" s="742"/>
      <c r="D29" s="742"/>
      <c r="E29" s="743"/>
      <c r="F29" s="743"/>
    </row>
    <row r="30" spans="1:6" ht="12.75">
      <c r="A30" s="729"/>
      <c r="B30" s="741" t="s">
        <v>2023</v>
      </c>
      <c r="C30" s="742"/>
      <c r="D30" s="742"/>
      <c r="E30" s="743"/>
      <c r="F30" s="743"/>
    </row>
    <row r="31" spans="1:6" ht="12.75">
      <c r="A31" s="729"/>
      <c r="B31" s="741" t="s">
        <v>2024</v>
      </c>
      <c r="C31" s="742"/>
      <c r="D31" s="742"/>
      <c r="E31" s="743"/>
      <c r="F31" s="743"/>
    </row>
    <row r="32" spans="1:6" ht="12.75">
      <c r="A32" s="729"/>
      <c r="B32" s="741" t="s">
        <v>2025</v>
      </c>
      <c r="C32" s="742"/>
      <c r="D32" s="742"/>
      <c r="E32" s="743"/>
      <c r="F32" s="743"/>
    </row>
    <row r="33" spans="1:6" ht="12.75">
      <c r="A33" s="729"/>
      <c r="B33" s="741" t="s">
        <v>2026</v>
      </c>
      <c r="C33" s="744"/>
      <c r="D33" s="744"/>
      <c r="E33" s="744"/>
      <c r="F33" s="743"/>
    </row>
    <row r="34" spans="1:6" ht="38.25">
      <c r="A34" s="729"/>
      <c r="B34" s="741" t="s">
        <v>2027</v>
      </c>
      <c r="C34" s="742"/>
      <c r="D34" s="742"/>
      <c r="E34" s="743"/>
      <c r="F34" s="743"/>
    </row>
    <row r="35" spans="1:6" ht="12.75">
      <c r="A35" s="729"/>
      <c r="B35" s="741" t="s">
        <v>2028</v>
      </c>
      <c r="C35" s="742"/>
      <c r="D35" s="742"/>
      <c r="E35" s="743"/>
      <c r="F35" s="743"/>
    </row>
    <row r="36" spans="1:6" ht="12.75">
      <c r="A36" s="729"/>
      <c r="B36" s="741" t="s">
        <v>2029</v>
      </c>
      <c r="C36" s="742"/>
      <c r="D36" s="742"/>
      <c r="E36" s="743"/>
      <c r="F36" s="743"/>
    </row>
    <row r="37" spans="1:6" ht="12.75">
      <c r="A37" s="729"/>
      <c r="B37" s="741" t="s">
        <v>2030</v>
      </c>
      <c r="C37" s="742"/>
      <c r="D37" s="742"/>
      <c r="E37" s="743"/>
      <c r="F37" s="743"/>
    </row>
    <row r="38" spans="1:6" ht="12.75">
      <c r="A38" s="729"/>
      <c r="B38" s="741" t="s">
        <v>2031</v>
      </c>
      <c r="C38" s="742"/>
      <c r="D38" s="742"/>
      <c r="E38" s="743"/>
      <c r="F38" s="743"/>
    </row>
    <row r="39" spans="1:6" ht="12.75">
      <c r="A39" s="729"/>
      <c r="B39" s="741" t="s">
        <v>2032</v>
      </c>
      <c r="C39" s="742"/>
      <c r="D39" s="742"/>
      <c r="E39" s="743"/>
      <c r="F39" s="743"/>
    </row>
    <row r="40" spans="1:6" ht="12.75">
      <c r="A40" s="729"/>
      <c r="B40" s="741" t="s">
        <v>2033</v>
      </c>
      <c r="C40" s="742"/>
      <c r="D40" s="742"/>
      <c r="E40" s="743"/>
      <c r="F40" s="743"/>
    </row>
    <row r="41" spans="1:6" ht="38.25">
      <c r="A41" s="729"/>
      <c r="B41" s="741" t="s">
        <v>2034</v>
      </c>
      <c r="C41" s="742"/>
      <c r="D41" s="742"/>
      <c r="E41" s="743"/>
      <c r="F41" s="743"/>
    </row>
    <row r="42" spans="1:6" ht="12.75">
      <c r="A42" s="729"/>
      <c r="B42" s="741"/>
      <c r="C42" s="742" t="s">
        <v>2035</v>
      </c>
      <c r="D42" s="742">
        <v>1</v>
      </c>
      <c r="E42" s="942"/>
      <c r="F42" s="743">
        <f>E42*D42</f>
        <v>0</v>
      </c>
    </row>
    <row r="43" spans="1:6" ht="12.75">
      <c r="A43" s="729"/>
      <c r="B43" s="741"/>
      <c r="C43" s="742"/>
      <c r="D43" s="742"/>
      <c r="E43" s="743"/>
      <c r="F43" s="743"/>
    </row>
    <row r="44" spans="1:6" ht="12.75">
      <c r="A44" s="729"/>
      <c r="B44" s="741"/>
      <c r="C44" s="742"/>
      <c r="D44" s="742"/>
      <c r="E44" s="743"/>
      <c r="F44" s="743"/>
    </row>
    <row r="45" spans="1:6" ht="25.5">
      <c r="A45" s="729" t="s">
        <v>314</v>
      </c>
      <c r="B45" s="741" t="s">
        <v>2036</v>
      </c>
      <c r="C45" s="742"/>
      <c r="D45" s="742"/>
      <c r="E45" s="743"/>
      <c r="F45" s="743"/>
    </row>
    <row r="46" spans="1:6" ht="25.5">
      <c r="A46" s="729"/>
      <c r="B46" s="741" t="s">
        <v>2037</v>
      </c>
      <c r="C46" s="742"/>
      <c r="D46" s="742"/>
      <c r="E46" s="743"/>
      <c r="F46" s="743"/>
    </row>
    <row r="47" spans="1:6" ht="25.5">
      <c r="A47" s="729"/>
      <c r="B47" s="741" t="s">
        <v>2013</v>
      </c>
      <c r="C47" s="742"/>
      <c r="D47" s="742"/>
      <c r="E47" s="743"/>
      <c r="F47" s="743"/>
    </row>
    <row r="48" spans="1:6" ht="25.5">
      <c r="A48" s="729"/>
      <c r="B48" s="741" t="s">
        <v>2014</v>
      </c>
      <c r="C48" s="742"/>
      <c r="D48" s="742"/>
      <c r="E48" s="743"/>
      <c r="F48" s="743"/>
    </row>
    <row r="49" spans="1:6" ht="25.5">
      <c r="A49" s="729"/>
      <c r="B49" s="741" t="s">
        <v>2015</v>
      </c>
      <c r="C49" s="742"/>
      <c r="D49" s="742"/>
      <c r="E49" s="743"/>
      <c r="F49" s="743"/>
    </row>
    <row r="50" spans="1:6" ht="38.25">
      <c r="A50" s="729"/>
      <c r="B50" s="741" t="s">
        <v>2016</v>
      </c>
      <c r="C50" s="742"/>
      <c r="D50" s="742"/>
      <c r="E50" s="743"/>
      <c r="F50" s="743"/>
    </row>
    <row r="51" spans="1:6" ht="25.5">
      <c r="A51" s="729"/>
      <c r="B51" s="741" t="s">
        <v>2017</v>
      </c>
      <c r="C51" s="742"/>
      <c r="D51" s="742"/>
      <c r="E51" s="743"/>
      <c r="F51" s="743"/>
    </row>
    <row r="52" spans="1:6" ht="25.5">
      <c r="A52" s="729"/>
      <c r="B52" s="741" t="s">
        <v>2038</v>
      </c>
      <c r="C52" s="742"/>
      <c r="D52" s="742"/>
      <c r="E52" s="743"/>
      <c r="F52" s="743"/>
    </row>
    <row r="53" spans="1:6" ht="12.75">
      <c r="A53" s="729"/>
      <c r="B53" s="741" t="s">
        <v>2039</v>
      </c>
      <c r="C53" s="742"/>
      <c r="D53" s="742"/>
      <c r="E53" s="743"/>
      <c r="F53" s="743"/>
    </row>
    <row r="54" spans="1:6" ht="25.5">
      <c r="A54" s="729"/>
      <c r="B54" s="741" t="s">
        <v>2020</v>
      </c>
      <c r="C54" s="742"/>
      <c r="D54" s="742"/>
      <c r="E54" s="743"/>
      <c r="F54" s="743"/>
    </row>
    <row r="55" spans="1:6" ht="25.5">
      <c r="A55" s="729"/>
      <c r="B55" s="741" t="s">
        <v>2040</v>
      </c>
      <c r="C55" s="742"/>
      <c r="D55" s="742"/>
      <c r="E55" s="743"/>
      <c r="F55" s="743"/>
    </row>
    <row r="56" spans="1:6" ht="12.75">
      <c r="A56" s="729"/>
      <c r="B56" s="741" t="s">
        <v>2041</v>
      </c>
      <c r="C56" s="742"/>
      <c r="D56" s="742"/>
      <c r="E56" s="743"/>
      <c r="F56" s="743"/>
    </row>
    <row r="57" spans="1:6" ht="12.75">
      <c r="A57" s="729"/>
      <c r="B57" s="741" t="s">
        <v>2042</v>
      </c>
      <c r="C57" s="742"/>
      <c r="D57" s="742"/>
      <c r="E57" s="743"/>
      <c r="F57" s="743"/>
    </row>
    <row r="58" spans="1:6" ht="12.75">
      <c r="A58" s="729"/>
      <c r="B58" s="741" t="s">
        <v>2043</v>
      </c>
      <c r="C58" s="742"/>
      <c r="D58" s="742"/>
      <c r="E58" s="743"/>
      <c r="F58" s="743"/>
    </row>
    <row r="59" spans="1:6" ht="12.75">
      <c r="A59" s="729"/>
      <c r="B59" s="741" t="s">
        <v>2025</v>
      </c>
      <c r="C59" s="742"/>
      <c r="D59" s="742"/>
      <c r="E59" s="743"/>
      <c r="F59" s="743"/>
    </row>
    <row r="60" spans="1:6" ht="12.75">
      <c r="A60" s="729"/>
      <c r="B60" s="741" t="s">
        <v>2044</v>
      </c>
      <c r="C60" s="744"/>
      <c r="D60" s="744"/>
      <c r="E60" s="743"/>
      <c r="F60" s="743"/>
    </row>
    <row r="61" spans="1:6" ht="12.75">
      <c r="A61" s="729"/>
      <c r="B61" s="741" t="s">
        <v>2045</v>
      </c>
      <c r="C61" s="742"/>
      <c r="D61" s="742"/>
      <c r="E61" s="743"/>
      <c r="F61" s="743"/>
    </row>
    <row r="62" spans="1:6" ht="38.25">
      <c r="A62" s="729"/>
      <c r="B62" s="741" t="s">
        <v>2027</v>
      </c>
      <c r="C62" s="742"/>
      <c r="D62" s="742"/>
      <c r="E62" s="743"/>
      <c r="F62" s="743"/>
    </row>
    <row r="63" spans="1:6" ht="12.75">
      <c r="A63" s="729"/>
      <c r="B63" s="741" t="s">
        <v>2046</v>
      </c>
      <c r="C63" s="742"/>
      <c r="D63" s="742"/>
      <c r="E63" s="743"/>
      <c r="F63" s="743"/>
    </row>
    <row r="64" spans="1:6" ht="12.75">
      <c r="A64" s="729"/>
      <c r="B64" s="741" t="s">
        <v>2047</v>
      </c>
      <c r="C64" s="742"/>
      <c r="D64" s="742"/>
      <c r="E64" s="743"/>
      <c r="F64" s="743"/>
    </row>
    <row r="65" spans="1:6" ht="12.75">
      <c r="A65" s="729"/>
      <c r="B65" s="741" t="s">
        <v>2030</v>
      </c>
      <c r="C65" s="742"/>
      <c r="D65" s="742"/>
      <c r="E65" s="743"/>
      <c r="F65" s="743"/>
    </row>
    <row r="66" spans="1:6" ht="12.75">
      <c r="A66" s="729"/>
      <c r="B66" s="741" t="s">
        <v>2031</v>
      </c>
      <c r="C66" s="742"/>
      <c r="D66" s="742"/>
      <c r="E66" s="743"/>
      <c r="F66" s="743"/>
    </row>
    <row r="67" spans="1:6" ht="12.75">
      <c r="A67" s="729"/>
      <c r="B67" s="741" t="s">
        <v>2032</v>
      </c>
      <c r="C67" s="742"/>
      <c r="D67" s="742"/>
      <c r="E67" s="743"/>
      <c r="F67" s="743"/>
    </row>
    <row r="68" spans="1:6" ht="12.75">
      <c r="A68" s="729"/>
      <c r="B68" s="741" t="s">
        <v>2033</v>
      </c>
      <c r="C68" s="744"/>
      <c r="D68" s="744"/>
      <c r="E68" s="743"/>
      <c r="F68" s="743"/>
    </row>
    <row r="69" spans="1:6" ht="25.5">
      <c r="A69" s="729"/>
      <c r="B69" s="741" t="s">
        <v>2048</v>
      </c>
      <c r="C69" s="744"/>
      <c r="D69" s="744"/>
      <c r="E69" s="743"/>
      <c r="F69" s="743"/>
    </row>
    <row r="70" spans="1:6" ht="12.75">
      <c r="A70" s="729"/>
      <c r="B70" s="741"/>
      <c r="C70" s="742" t="s">
        <v>2035</v>
      </c>
      <c r="D70" s="742">
        <v>1</v>
      </c>
      <c r="E70" s="942"/>
      <c r="F70" s="743">
        <f>E70*D70</f>
        <v>0</v>
      </c>
    </row>
    <row r="71" spans="1:6" ht="12.75">
      <c r="A71" s="729"/>
      <c r="B71" s="741"/>
      <c r="C71" s="742"/>
      <c r="D71" s="742"/>
      <c r="E71" s="942"/>
      <c r="F71" s="743"/>
    </row>
    <row r="72" spans="1:6" ht="12.75">
      <c r="A72" s="729"/>
      <c r="B72" s="741"/>
      <c r="C72" s="742"/>
      <c r="D72" s="742"/>
      <c r="E72" s="942"/>
      <c r="F72" s="743"/>
    </row>
    <row r="73" spans="1:6" ht="12.75">
      <c r="A73" s="729" t="s">
        <v>830</v>
      </c>
      <c r="B73" s="741" t="s">
        <v>2049</v>
      </c>
      <c r="C73" s="742"/>
      <c r="D73" s="742"/>
      <c r="E73" s="942"/>
      <c r="F73" s="743"/>
    </row>
    <row r="74" spans="1:6" ht="12.75">
      <c r="A74" s="729"/>
      <c r="B74" s="741" t="s">
        <v>2050</v>
      </c>
      <c r="C74" s="742" t="s">
        <v>853</v>
      </c>
      <c r="D74" s="742">
        <v>2</v>
      </c>
      <c r="E74" s="942"/>
      <c r="F74" s="743">
        <f>E74*D74</f>
        <v>0</v>
      </c>
    </row>
    <row r="75" spans="1:6" ht="12.75">
      <c r="A75" s="729"/>
      <c r="B75" s="741"/>
      <c r="C75" s="742"/>
      <c r="D75" s="742"/>
      <c r="E75" s="942"/>
      <c r="F75" s="743"/>
    </row>
    <row r="76" spans="1:6" ht="12.75">
      <c r="A76" s="729" t="s">
        <v>1207</v>
      </c>
      <c r="B76" s="741" t="s">
        <v>2051</v>
      </c>
      <c r="C76" s="742"/>
      <c r="D76" s="742"/>
      <c r="E76" s="942"/>
      <c r="F76" s="743"/>
    </row>
    <row r="77" spans="1:6" ht="12.75">
      <c r="A77" s="729"/>
      <c r="B77" s="741" t="s">
        <v>2052</v>
      </c>
      <c r="C77" s="742" t="s">
        <v>853</v>
      </c>
      <c r="D77" s="742">
        <v>2</v>
      </c>
      <c r="E77" s="942"/>
      <c r="F77" s="743">
        <f>E77*D77</f>
        <v>0</v>
      </c>
    </row>
    <row r="78" spans="1:6" ht="12.75">
      <c r="A78" s="729"/>
      <c r="B78" s="741"/>
      <c r="C78" s="742"/>
      <c r="D78" s="742"/>
      <c r="E78" s="942"/>
      <c r="F78" s="743"/>
    </row>
    <row r="79" spans="1:6" ht="12.75">
      <c r="A79" s="729"/>
      <c r="B79" s="741"/>
      <c r="C79" s="742"/>
      <c r="D79" s="742"/>
      <c r="E79" s="942"/>
      <c r="F79" s="743"/>
    </row>
    <row r="80" spans="1:6" ht="12.75">
      <c r="A80" s="729" t="s">
        <v>621</v>
      </c>
      <c r="B80" s="741" t="s">
        <v>2053</v>
      </c>
      <c r="C80" s="742"/>
      <c r="D80" s="742"/>
      <c r="E80" s="942"/>
      <c r="F80" s="743"/>
    </row>
    <row r="81" spans="1:6" ht="12.75">
      <c r="A81" s="729"/>
      <c r="B81" s="741" t="s">
        <v>2054</v>
      </c>
      <c r="C81" s="742" t="s">
        <v>853</v>
      </c>
      <c r="D81" s="742">
        <v>2</v>
      </c>
      <c r="E81" s="942"/>
      <c r="F81" s="743">
        <f>E81*D81</f>
        <v>0</v>
      </c>
    </row>
    <row r="82" spans="1:6" ht="12.75">
      <c r="A82" s="729"/>
      <c r="B82" s="741"/>
      <c r="C82" s="742"/>
      <c r="D82" s="742"/>
      <c r="E82" s="743"/>
      <c r="F82" s="743"/>
    </row>
    <row r="83" spans="1:6" ht="12.75">
      <c r="A83" s="729"/>
      <c r="B83" s="741"/>
      <c r="C83" s="742"/>
      <c r="D83" s="742"/>
      <c r="E83" s="743"/>
      <c r="F83" s="743"/>
    </row>
    <row r="84" spans="1:6" ht="12.75">
      <c r="A84" s="729" t="s">
        <v>839</v>
      </c>
      <c r="B84" s="741" t="s">
        <v>2055</v>
      </c>
      <c r="C84" s="742"/>
      <c r="D84" s="742"/>
      <c r="E84" s="743"/>
      <c r="F84" s="743"/>
    </row>
    <row r="85" spans="1:6" ht="25.5">
      <c r="A85" s="729"/>
      <c r="B85" s="741" t="s">
        <v>2056</v>
      </c>
      <c r="C85" s="742"/>
      <c r="D85" s="742"/>
      <c r="E85" s="743"/>
      <c r="F85" s="743"/>
    </row>
    <row r="86" spans="1:6" ht="25.5">
      <c r="A86" s="729"/>
      <c r="B86" s="741" t="s">
        <v>2057</v>
      </c>
      <c r="C86" s="742"/>
      <c r="D86" s="742"/>
      <c r="E86" s="743"/>
      <c r="F86" s="743"/>
    </row>
    <row r="87" spans="1:6" ht="25.5">
      <c r="A87" s="729"/>
      <c r="B87" s="741" t="s">
        <v>2058</v>
      </c>
      <c r="C87" s="742"/>
      <c r="D87" s="742"/>
      <c r="E87" s="743"/>
      <c r="F87" s="743"/>
    </row>
    <row r="88" spans="1:6" ht="25.5">
      <c r="A88" s="729"/>
      <c r="B88" s="741" t="s">
        <v>2059</v>
      </c>
      <c r="C88" s="742"/>
      <c r="D88" s="742"/>
      <c r="E88" s="743"/>
      <c r="F88" s="743"/>
    </row>
    <row r="89" spans="1:6" ht="25.5">
      <c r="A89" s="729"/>
      <c r="B89" s="741" t="s">
        <v>2060</v>
      </c>
      <c r="C89" s="742"/>
      <c r="D89" s="742"/>
      <c r="E89" s="743"/>
      <c r="F89" s="743"/>
    </row>
    <row r="90" spans="1:6" ht="12.75">
      <c r="A90" s="729"/>
      <c r="B90" s="741"/>
      <c r="C90" s="742" t="s">
        <v>853</v>
      </c>
      <c r="D90" s="742">
        <v>1</v>
      </c>
      <c r="E90" s="942"/>
      <c r="F90" s="743">
        <f>E90*D90</f>
        <v>0</v>
      </c>
    </row>
    <row r="91" spans="1:6" ht="12.75">
      <c r="A91" s="729"/>
      <c r="B91" s="741"/>
      <c r="C91" s="742"/>
      <c r="D91" s="742"/>
      <c r="E91" s="942"/>
      <c r="F91" s="743"/>
    </row>
    <row r="92" spans="1:6" ht="12.75">
      <c r="A92" s="729" t="s">
        <v>841</v>
      </c>
      <c r="B92" s="741" t="s">
        <v>2061</v>
      </c>
      <c r="C92" s="742"/>
      <c r="D92" s="742"/>
      <c r="E92" s="942"/>
      <c r="F92" s="743"/>
    </row>
    <row r="93" spans="1:6" ht="12.75">
      <c r="A93" s="729"/>
      <c r="B93" s="741"/>
      <c r="C93" s="742" t="s">
        <v>853</v>
      </c>
      <c r="D93" s="742">
        <v>1</v>
      </c>
      <c r="E93" s="942"/>
      <c r="F93" s="743">
        <f>E93*D93</f>
        <v>0</v>
      </c>
    </row>
    <row r="94" spans="1:6" ht="12.75">
      <c r="A94" s="729"/>
      <c r="B94" s="741"/>
      <c r="C94" s="742"/>
      <c r="D94" s="742"/>
      <c r="E94" s="942"/>
      <c r="F94" s="743"/>
    </row>
    <row r="95" spans="1:6" ht="25.5">
      <c r="A95" s="729" t="s">
        <v>2062</v>
      </c>
      <c r="B95" s="741" t="s">
        <v>2063</v>
      </c>
      <c r="C95" s="742"/>
      <c r="D95" s="742"/>
      <c r="E95" s="942"/>
      <c r="F95" s="743"/>
    </row>
    <row r="96" spans="1:6" ht="12.75">
      <c r="A96" s="729"/>
      <c r="B96" s="741" t="s">
        <v>2064</v>
      </c>
      <c r="C96" s="742" t="s">
        <v>853</v>
      </c>
      <c r="D96" s="742">
        <v>1</v>
      </c>
      <c r="E96" s="942"/>
      <c r="F96" s="743">
        <f>E96*D96</f>
        <v>0</v>
      </c>
    </row>
    <row r="97" spans="1:6" ht="12.75">
      <c r="A97" s="729"/>
      <c r="B97" s="741"/>
      <c r="C97" s="742"/>
      <c r="D97" s="742"/>
      <c r="E97" s="743"/>
      <c r="F97" s="743"/>
    </row>
    <row r="98" spans="1:6" ht="12.75">
      <c r="A98" s="729"/>
      <c r="B98" s="741"/>
      <c r="C98" s="742"/>
      <c r="D98" s="742"/>
      <c r="E98" s="743"/>
      <c r="F98" s="743"/>
    </row>
    <row r="99" spans="1:6" ht="25.5">
      <c r="A99" s="729" t="s">
        <v>165</v>
      </c>
      <c r="B99" s="741" t="s">
        <v>2065</v>
      </c>
      <c r="C99" s="742"/>
      <c r="D99" s="742"/>
      <c r="E99" s="743"/>
      <c r="F99" s="743"/>
    </row>
    <row r="100" spans="1:6" ht="12.75">
      <c r="A100" s="729"/>
      <c r="B100" s="741" t="s">
        <v>2066</v>
      </c>
      <c r="C100" s="742"/>
      <c r="D100" s="742"/>
      <c r="E100" s="743"/>
      <c r="F100" s="743"/>
    </row>
    <row r="101" spans="1:6" ht="12.75">
      <c r="A101" s="729"/>
      <c r="B101" s="741" t="s">
        <v>2067</v>
      </c>
      <c r="C101" s="742" t="s">
        <v>853</v>
      </c>
      <c r="D101" s="742">
        <v>3</v>
      </c>
      <c r="E101" s="942"/>
      <c r="F101" s="743">
        <f>E101*D101</f>
        <v>0</v>
      </c>
    </row>
    <row r="102" spans="1:6" ht="12.75">
      <c r="A102" s="729"/>
      <c r="B102" s="741"/>
      <c r="C102" s="742"/>
      <c r="D102" s="742"/>
      <c r="E102" s="743"/>
      <c r="F102" s="743"/>
    </row>
    <row r="103" spans="1:6" ht="12.75">
      <c r="A103" s="729"/>
      <c r="B103" s="741"/>
      <c r="C103" s="742"/>
      <c r="D103" s="742"/>
      <c r="E103" s="743"/>
      <c r="F103" s="743"/>
    </row>
    <row r="104" spans="1:6" ht="12.75">
      <c r="A104" s="729" t="s">
        <v>167</v>
      </c>
      <c r="B104" s="741" t="s">
        <v>2068</v>
      </c>
      <c r="C104" s="742"/>
      <c r="D104" s="742"/>
      <c r="E104" s="743"/>
      <c r="F104" s="743"/>
    </row>
    <row r="105" spans="1:6" ht="25.5">
      <c r="A105" s="729"/>
      <c r="B105" s="741" t="s">
        <v>2069</v>
      </c>
      <c r="C105" s="742"/>
      <c r="D105" s="742"/>
      <c r="E105" s="743"/>
      <c r="F105" s="743"/>
    </row>
    <row r="106" spans="1:6" ht="25.5">
      <c r="A106" s="729"/>
      <c r="B106" s="741" t="s">
        <v>2070</v>
      </c>
      <c r="C106" s="742"/>
      <c r="D106" s="742"/>
      <c r="E106" s="743"/>
      <c r="F106" s="743"/>
    </row>
    <row r="107" spans="1:6" ht="12.75">
      <c r="A107" s="729"/>
      <c r="B107" s="741" t="s">
        <v>2071</v>
      </c>
      <c r="C107" s="742" t="s">
        <v>853</v>
      </c>
      <c r="D107" s="742">
        <v>1</v>
      </c>
      <c r="E107" s="942"/>
      <c r="F107" s="743">
        <f>E107*D107</f>
        <v>0</v>
      </c>
    </row>
    <row r="108" spans="1:6" ht="12.75">
      <c r="A108" s="729"/>
      <c r="B108" s="741"/>
      <c r="C108" s="742"/>
      <c r="D108" s="742"/>
      <c r="E108" s="743"/>
      <c r="F108" s="743"/>
    </row>
    <row r="109" spans="1:6" ht="12.75">
      <c r="A109" s="729"/>
      <c r="B109" s="741"/>
      <c r="C109" s="742"/>
      <c r="D109" s="742"/>
      <c r="E109" s="743"/>
      <c r="F109" s="743"/>
    </row>
    <row r="110" spans="1:6" ht="12.75">
      <c r="A110" s="729" t="s">
        <v>170</v>
      </c>
      <c r="B110" s="741" t="s">
        <v>2072</v>
      </c>
      <c r="C110" s="742"/>
      <c r="D110" s="742"/>
      <c r="E110" s="743"/>
      <c r="F110" s="743"/>
    </row>
    <row r="111" spans="1:6" ht="25.5">
      <c r="A111" s="729"/>
      <c r="B111" s="741" t="s">
        <v>2073</v>
      </c>
      <c r="C111" s="742"/>
      <c r="D111" s="742"/>
      <c r="E111" s="743"/>
      <c r="F111" s="743"/>
    </row>
    <row r="112" spans="1:6" ht="12.75">
      <c r="A112" s="729"/>
      <c r="B112" s="741" t="s">
        <v>2074</v>
      </c>
      <c r="C112" s="742"/>
      <c r="D112" s="742"/>
      <c r="E112" s="743"/>
      <c r="F112" s="743"/>
    </row>
    <row r="113" spans="1:6" ht="12.75">
      <c r="A113" s="729"/>
      <c r="B113" s="741" t="s">
        <v>2075</v>
      </c>
      <c r="C113" s="742" t="s">
        <v>853</v>
      </c>
      <c r="D113" s="742">
        <v>7</v>
      </c>
      <c r="E113" s="942"/>
      <c r="F113" s="743">
        <f>E113*D113</f>
        <v>0</v>
      </c>
    </row>
    <row r="114" spans="1:6" ht="12.75">
      <c r="A114" s="729"/>
      <c r="B114" s="741"/>
      <c r="C114" s="742"/>
      <c r="D114" s="742"/>
      <c r="E114" s="942"/>
      <c r="F114" s="743"/>
    </row>
    <row r="115" spans="1:6" ht="25.5">
      <c r="A115" s="729" t="s">
        <v>173</v>
      </c>
      <c r="B115" s="741" t="s">
        <v>2076</v>
      </c>
      <c r="C115" s="742"/>
      <c r="D115" s="742"/>
      <c r="E115" s="942"/>
      <c r="F115" s="743"/>
    </row>
    <row r="116" spans="1:6" ht="12.75">
      <c r="A116" s="729"/>
      <c r="B116" s="741" t="s">
        <v>2077</v>
      </c>
      <c r="C116" s="742" t="s">
        <v>853</v>
      </c>
      <c r="D116" s="742">
        <v>1</v>
      </c>
      <c r="E116" s="942"/>
      <c r="F116" s="743">
        <f>E116*D116</f>
        <v>0</v>
      </c>
    </row>
    <row r="117" spans="1:6" ht="12.75">
      <c r="A117" s="729"/>
      <c r="B117" s="741"/>
      <c r="C117" s="742"/>
      <c r="D117" s="742"/>
      <c r="E117" s="942"/>
      <c r="F117" s="743"/>
    </row>
    <row r="118" spans="1:6" ht="12.75">
      <c r="A118" s="729" t="s">
        <v>175</v>
      </c>
      <c r="B118" s="741" t="s">
        <v>2078</v>
      </c>
      <c r="C118" s="742"/>
      <c r="D118" s="742"/>
      <c r="E118" s="942"/>
      <c r="F118" s="743"/>
    </row>
    <row r="119" spans="1:6" ht="25.5">
      <c r="A119" s="729"/>
      <c r="B119" s="741" t="s">
        <v>2079</v>
      </c>
      <c r="C119" s="742" t="s">
        <v>107</v>
      </c>
      <c r="D119" s="742">
        <v>1</v>
      </c>
      <c r="E119" s="942"/>
      <c r="F119" s="743">
        <f>E119*D119</f>
        <v>0</v>
      </c>
    </row>
    <row r="120" spans="1:6" ht="25.5">
      <c r="A120" s="729"/>
      <c r="B120" s="741" t="s">
        <v>2080</v>
      </c>
      <c r="C120" s="742" t="s">
        <v>107</v>
      </c>
      <c r="D120" s="742">
        <v>1</v>
      </c>
      <c r="E120" s="942"/>
      <c r="F120" s="743">
        <f>E120*D120</f>
        <v>0</v>
      </c>
    </row>
    <row r="121" spans="1:6" ht="25.5">
      <c r="A121" s="729"/>
      <c r="B121" s="741" t="s">
        <v>2081</v>
      </c>
      <c r="C121" s="742"/>
      <c r="D121" s="742"/>
      <c r="E121" s="745"/>
      <c r="F121" s="745"/>
    </row>
    <row r="122" spans="1:6" ht="12.75">
      <c r="A122" s="729"/>
      <c r="B122" s="741"/>
      <c r="C122" s="742"/>
      <c r="D122" s="742"/>
      <c r="E122" s="743"/>
      <c r="F122" s="743"/>
    </row>
    <row r="123" spans="1:6" ht="12.75">
      <c r="A123" s="729"/>
      <c r="B123" s="741"/>
      <c r="C123" s="742"/>
      <c r="D123" s="742"/>
      <c r="E123" s="743"/>
      <c r="F123" s="743"/>
    </row>
    <row r="124" spans="1:6" ht="63.75">
      <c r="A124" s="729" t="s">
        <v>177</v>
      </c>
      <c r="B124" s="741" t="s">
        <v>2082</v>
      </c>
      <c r="C124" s="742"/>
      <c r="D124" s="742"/>
      <c r="E124" s="743"/>
      <c r="F124" s="743"/>
    </row>
    <row r="125" spans="1:6" ht="25.5">
      <c r="A125" s="729"/>
      <c r="B125" s="741" t="s">
        <v>2083</v>
      </c>
      <c r="C125" s="742"/>
      <c r="D125" s="742"/>
      <c r="E125" s="743"/>
      <c r="F125" s="743"/>
    </row>
    <row r="126" spans="1:6" ht="25.5">
      <c r="A126" s="729"/>
      <c r="B126" s="741" t="s">
        <v>2084</v>
      </c>
      <c r="C126" s="742"/>
      <c r="D126" s="742"/>
      <c r="E126" s="743"/>
      <c r="F126" s="743"/>
    </row>
    <row r="127" spans="1:6" ht="12.75">
      <c r="A127" s="729"/>
      <c r="B127" s="741" t="s">
        <v>2085</v>
      </c>
      <c r="C127" s="742"/>
      <c r="D127" s="742"/>
      <c r="E127" s="743"/>
      <c r="F127" s="743"/>
    </row>
    <row r="128" spans="1:6" ht="12.75">
      <c r="A128" s="729"/>
      <c r="B128" s="741" t="s">
        <v>2086</v>
      </c>
      <c r="C128" s="742"/>
      <c r="D128" s="742"/>
      <c r="E128" s="743"/>
      <c r="F128" s="743"/>
    </row>
    <row r="129" spans="1:6" ht="12.75">
      <c r="A129" s="729"/>
      <c r="B129" s="741" t="s">
        <v>2087</v>
      </c>
      <c r="C129" s="742"/>
      <c r="D129" s="742"/>
      <c r="E129" s="743"/>
      <c r="F129" s="743"/>
    </row>
    <row r="130" spans="1:6" ht="12.75">
      <c r="A130" s="729"/>
      <c r="B130" s="741" t="s">
        <v>2088</v>
      </c>
      <c r="C130" s="742"/>
      <c r="D130" s="742"/>
      <c r="E130" s="743"/>
      <c r="F130" s="743"/>
    </row>
    <row r="131" spans="1:6" ht="12.75">
      <c r="A131" s="729"/>
      <c r="B131" s="741" t="s">
        <v>2089</v>
      </c>
      <c r="C131" s="742"/>
      <c r="D131" s="742"/>
      <c r="E131" s="743"/>
      <c r="F131" s="743"/>
    </row>
    <row r="132" spans="1:6" ht="12.75">
      <c r="A132" s="729"/>
      <c r="B132" s="741" t="s">
        <v>2090</v>
      </c>
      <c r="C132" s="742"/>
      <c r="D132" s="742"/>
      <c r="E132" s="743"/>
      <c r="F132" s="743"/>
    </row>
    <row r="133" spans="1:6" ht="12.75">
      <c r="A133" s="729"/>
      <c r="B133" s="741" t="s">
        <v>2091</v>
      </c>
      <c r="C133" s="742"/>
      <c r="D133" s="742"/>
      <c r="E133" s="743"/>
      <c r="F133" s="743"/>
    </row>
    <row r="134" spans="1:6" ht="12.75">
      <c r="A134" s="729"/>
      <c r="B134" s="741" t="s">
        <v>2092</v>
      </c>
      <c r="C134" s="742"/>
      <c r="D134" s="744"/>
      <c r="E134" s="744"/>
      <c r="F134" s="744"/>
    </row>
    <row r="135" spans="1:6" ht="12.75">
      <c r="A135" s="729"/>
      <c r="B135" s="741" t="s">
        <v>2093</v>
      </c>
      <c r="C135" s="742"/>
      <c r="D135" s="744"/>
      <c r="E135" s="744"/>
      <c r="F135" s="744"/>
    </row>
    <row r="136" spans="1:6" ht="12.75">
      <c r="A136" s="729"/>
      <c r="B136" s="741"/>
      <c r="C136" s="742" t="s">
        <v>107</v>
      </c>
      <c r="D136" s="742">
        <v>1</v>
      </c>
      <c r="E136" s="942"/>
      <c r="F136" s="743">
        <f>D136*E136</f>
        <v>0</v>
      </c>
    </row>
    <row r="137" spans="1:6" ht="12.75">
      <c r="A137" s="729"/>
      <c r="B137" s="741"/>
      <c r="C137" s="742"/>
      <c r="D137" s="742"/>
      <c r="E137" s="743"/>
      <c r="F137" s="743"/>
    </row>
    <row r="138" spans="1:6" ht="63.75">
      <c r="A138" s="729" t="s">
        <v>289</v>
      </c>
      <c r="B138" s="741" t="s">
        <v>2094</v>
      </c>
      <c r="C138" s="742"/>
      <c r="D138" s="742"/>
      <c r="E138" s="743"/>
      <c r="F138" s="743"/>
    </row>
    <row r="139" spans="1:6" ht="25.5">
      <c r="A139" s="729"/>
      <c r="B139" s="741" t="s">
        <v>2095</v>
      </c>
      <c r="C139" s="742"/>
      <c r="D139" s="742"/>
      <c r="E139" s="743"/>
      <c r="F139" s="743"/>
    </row>
    <row r="140" spans="1:6" ht="25.5">
      <c r="A140" s="729"/>
      <c r="B140" s="741" t="s">
        <v>2096</v>
      </c>
      <c r="C140" s="742"/>
      <c r="D140" s="742"/>
      <c r="E140" s="743"/>
      <c r="F140" s="743"/>
    </row>
    <row r="141" spans="1:6" ht="12.75">
      <c r="A141" s="729"/>
      <c r="B141" s="741" t="s">
        <v>2097</v>
      </c>
      <c r="C141" s="742"/>
      <c r="D141" s="742"/>
      <c r="E141" s="743"/>
      <c r="F141" s="743"/>
    </row>
    <row r="142" spans="1:6" ht="12.75">
      <c r="A142" s="729"/>
      <c r="B142" s="741" t="s">
        <v>2098</v>
      </c>
      <c r="C142" s="742"/>
      <c r="D142" s="742"/>
      <c r="E142" s="743"/>
      <c r="F142" s="743"/>
    </row>
    <row r="143" spans="1:6" ht="12.75">
      <c r="A143" s="729"/>
      <c r="B143" s="741" t="s">
        <v>2099</v>
      </c>
      <c r="C143" s="742"/>
      <c r="D143" s="742"/>
      <c r="E143" s="743"/>
      <c r="F143" s="743"/>
    </row>
    <row r="144" spans="1:6" ht="12.75">
      <c r="A144" s="729"/>
      <c r="B144" s="741" t="s">
        <v>2100</v>
      </c>
      <c r="C144" s="742"/>
      <c r="D144" s="742"/>
      <c r="E144" s="743"/>
      <c r="F144" s="743"/>
    </row>
    <row r="145" spans="1:6" ht="12.75">
      <c r="A145" s="729"/>
      <c r="B145" s="741" t="s">
        <v>2101</v>
      </c>
      <c r="C145" s="742"/>
      <c r="D145" s="742"/>
      <c r="E145" s="743"/>
      <c r="F145" s="743"/>
    </row>
    <row r="146" spans="1:6" ht="12.75">
      <c r="A146" s="729"/>
      <c r="B146" s="741" t="s">
        <v>2102</v>
      </c>
      <c r="C146" s="742"/>
      <c r="D146" s="742"/>
      <c r="E146" s="743"/>
      <c r="F146" s="743"/>
    </row>
    <row r="147" spans="1:6" ht="12.75">
      <c r="A147" s="729"/>
      <c r="B147" s="741" t="s">
        <v>2103</v>
      </c>
      <c r="C147" s="742"/>
      <c r="D147" s="742"/>
      <c r="E147" s="743"/>
      <c r="F147" s="743"/>
    </row>
    <row r="148" spans="1:6" ht="12.75">
      <c r="A148" s="729"/>
      <c r="B148" s="741" t="s">
        <v>2104</v>
      </c>
      <c r="C148" s="742"/>
      <c r="D148" s="742"/>
      <c r="E148" s="743"/>
      <c r="F148" s="743"/>
    </row>
    <row r="149" spans="1:6" ht="12.75">
      <c r="A149" s="729"/>
      <c r="B149" s="741" t="s">
        <v>2105</v>
      </c>
      <c r="C149" s="742"/>
      <c r="D149" s="742"/>
      <c r="E149" s="743"/>
      <c r="F149" s="743"/>
    </row>
    <row r="150" spans="1:6" ht="12.75">
      <c r="A150" s="729"/>
      <c r="B150" s="741"/>
      <c r="C150" s="742" t="s">
        <v>107</v>
      </c>
      <c r="D150" s="742">
        <v>1</v>
      </c>
      <c r="E150" s="942"/>
      <c r="F150" s="743">
        <f>D150*E150</f>
        <v>0</v>
      </c>
    </row>
    <row r="151" spans="1:6" ht="12.75">
      <c r="A151" s="729"/>
      <c r="B151" s="741"/>
      <c r="C151" s="742"/>
      <c r="D151" s="742"/>
      <c r="E151" s="942"/>
      <c r="F151" s="743"/>
    </row>
    <row r="152" spans="1:6" ht="25.5">
      <c r="A152" s="729" t="s">
        <v>2106</v>
      </c>
      <c r="B152" s="741" t="s">
        <v>2107</v>
      </c>
      <c r="C152" s="742"/>
      <c r="D152" s="742"/>
      <c r="E152" s="942"/>
      <c r="F152" s="743"/>
    </row>
    <row r="153" spans="1:6" ht="12.75">
      <c r="A153" s="729"/>
      <c r="B153" s="741" t="s">
        <v>2108</v>
      </c>
      <c r="C153" s="742" t="s">
        <v>853</v>
      </c>
      <c r="D153" s="742">
        <v>1</v>
      </c>
      <c r="E153" s="942"/>
      <c r="F153" s="743">
        <f aca="true" t="shared" si="0" ref="F153:F162">D153*E153</f>
        <v>0</v>
      </c>
    </row>
    <row r="154" spans="1:6" ht="12.75">
      <c r="A154" s="729"/>
      <c r="B154" s="741" t="s">
        <v>2109</v>
      </c>
      <c r="C154" s="742" t="s">
        <v>853</v>
      </c>
      <c r="D154" s="742">
        <v>1</v>
      </c>
      <c r="E154" s="942"/>
      <c r="F154" s="743">
        <f t="shared" si="0"/>
        <v>0</v>
      </c>
    </row>
    <row r="155" spans="1:6" ht="25.5">
      <c r="A155" s="729"/>
      <c r="B155" s="741" t="s">
        <v>2110</v>
      </c>
      <c r="C155" s="742" t="s">
        <v>853</v>
      </c>
      <c r="D155" s="742">
        <v>1</v>
      </c>
      <c r="E155" s="942"/>
      <c r="F155" s="743">
        <f t="shared" si="0"/>
        <v>0</v>
      </c>
    </row>
    <row r="156" spans="1:6" ht="12.75">
      <c r="A156" s="729"/>
      <c r="B156" s="741" t="s">
        <v>2111</v>
      </c>
      <c r="C156" s="742" t="s">
        <v>853</v>
      </c>
      <c r="D156" s="742">
        <v>1</v>
      </c>
      <c r="E156" s="942"/>
      <c r="F156" s="743">
        <f t="shared" si="0"/>
        <v>0</v>
      </c>
    </row>
    <row r="157" spans="1:6" ht="12.75">
      <c r="A157" s="729"/>
      <c r="B157" s="741" t="s">
        <v>2112</v>
      </c>
      <c r="C157" s="742" t="s">
        <v>853</v>
      </c>
      <c r="D157" s="742">
        <v>1</v>
      </c>
      <c r="E157" s="942"/>
      <c r="F157" s="743">
        <f t="shared" si="0"/>
        <v>0</v>
      </c>
    </row>
    <row r="158" spans="1:6" ht="12.75">
      <c r="A158" s="729"/>
      <c r="B158" s="741" t="s">
        <v>2113</v>
      </c>
      <c r="C158" s="742" t="s">
        <v>853</v>
      </c>
      <c r="D158" s="742">
        <v>1</v>
      </c>
      <c r="E158" s="942"/>
      <c r="F158" s="743">
        <f t="shared" si="0"/>
        <v>0</v>
      </c>
    </row>
    <row r="159" spans="1:6" ht="12.75">
      <c r="A159" s="729"/>
      <c r="B159" s="741" t="s">
        <v>2114</v>
      </c>
      <c r="C159" s="742" t="s">
        <v>853</v>
      </c>
      <c r="D159" s="742">
        <v>1</v>
      </c>
      <c r="E159" s="942"/>
      <c r="F159" s="743">
        <f t="shared" si="0"/>
        <v>0</v>
      </c>
    </row>
    <row r="160" spans="1:6" ht="12.75">
      <c r="A160" s="729"/>
      <c r="B160" s="741" t="s">
        <v>2115</v>
      </c>
      <c r="C160" s="742" t="s">
        <v>853</v>
      </c>
      <c r="D160" s="742">
        <v>1</v>
      </c>
      <c r="E160" s="942"/>
      <c r="F160" s="743">
        <f t="shared" si="0"/>
        <v>0</v>
      </c>
    </row>
    <row r="161" spans="1:6" ht="25.5">
      <c r="A161" s="729"/>
      <c r="B161" s="741" t="s">
        <v>2116</v>
      </c>
      <c r="C161" s="742" t="s">
        <v>853</v>
      </c>
      <c r="D161" s="742">
        <v>1</v>
      </c>
      <c r="E161" s="942"/>
      <c r="F161" s="743">
        <f t="shared" si="0"/>
        <v>0</v>
      </c>
    </row>
    <row r="162" spans="1:6" ht="12.75">
      <c r="A162" s="729"/>
      <c r="B162" s="741" t="s">
        <v>2117</v>
      </c>
      <c r="C162" s="742" t="s">
        <v>853</v>
      </c>
      <c r="D162" s="742">
        <v>1</v>
      </c>
      <c r="E162" s="942"/>
      <c r="F162" s="743">
        <f t="shared" si="0"/>
        <v>0</v>
      </c>
    </row>
    <row r="163" spans="1:6" ht="12.75">
      <c r="A163" s="729"/>
      <c r="B163" s="741"/>
      <c r="C163" s="742"/>
      <c r="D163" s="742"/>
      <c r="E163" s="743"/>
      <c r="F163" s="743"/>
    </row>
    <row r="164" spans="1:6" ht="12.75">
      <c r="A164" s="729"/>
      <c r="B164" s="741"/>
      <c r="C164" s="742"/>
      <c r="D164" s="742"/>
      <c r="E164" s="743"/>
      <c r="F164" s="743"/>
    </row>
    <row r="165" spans="1:6" ht="12.75">
      <c r="A165" s="729"/>
      <c r="B165" s="741"/>
      <c r="C165" s="742"/>
      <c r="D165" s="742"/>
      <c r="E165" s="743"/>
      <c r="F165" s="743"/>
    </row>
    <row r="166" spans="1:6" ht="102">
      <c r="A166" s="729" t="s">
        <v>2118</v>
      </c>
      <c r="B166" s="741" t="s">
        <v>2119</v>
      </c>
      <c r="C166" s="742"/>
      <c r="D166" s="742"/>
      <c r="E166" s="743"/>
      <c r="F166" s="743"/>
    </row>
    <row r="167" spans="1:6" ht="38.25">
      <c r="A167" s="729"/>
      <c r="B167" s="741" t="s">
        <v>2120</v>
      </c>
      <c r="C167" s="742"/>
      <c r="D167" s="742"/>
      <c r="E167" s="743"/>
      <c r="F167" s="743"/>
    </row>
    <row r="168" spans="1:6" ht="25.5">
      <c r="A168" s="729"/>
      <c r="B168" s="741" t="s">
        <v>2121</v>
      </c>
      <c r="C168" s="742"/>
      <c r="D168" s="742"/>
      <c r="E168" s="743"/>
      <c r="F168" s="743"/>
    </row>
    <row r="169" spans="1:6" ht="12.75">
      <c r="A169" s="729"/>
      <c r="B169" s="741" t="s">
        <v>2122</v>
      </c>
      <c r="C169" s="742"/>
      <c r="D169" s="742"/>
      <c r="E169" s="743"/>
      <c r="F169" s="743"/>
    </row>
    <row r="170" spans="1:6" ht="12.75">
      <c r="A170" s="729"/>
      <c r="B170" s="741" t="s">
        <v>2123</v>
      </c>
      <c r="C170" s="742"/>
      <c r="D170" s="742"/>
      <c r="E170" s="743"/>
      <c r="F170" s="743"/>
    </row>
    <row r="171" spans="1:6" ht="12.75">
      <c r="A171" s="729"/>
      <c r="B171" s="741" t="s">
        <v>2124</v>
      </c>
      <c r="C171" s="742"/>
      <c r="D171" s="742"/>
      <c r="E171" s="743"/>
      <c r="F171" s="743"/>
    </row>
    <row r="172" spans="1:6" ht="12.75">
      <c r="A172" s="729"/>
      <c r="B172" s="741" t="s">
        <v>2125</v>
      </c>
      <c r="C172" s="742"/>
      <c r="D172" s="742"/>
      <c r="E172" s="743"/>
      <c r="F172" s="743"/>
    </row>
    <row r="173" spans="1:6" ht="12.75">
      <c r="A173" s="729"/>
      <c r="B173" s="741" t="s">
        <v>2126</v>
      </c>
      <c r="C173" s="742"/>
      <c r="D173" s="742"/>
      <c r="E173" s="743"/>
      <c r="F173" s="743"/>
    </row>
    <row r="174" spans="1:6" ht="12.75">
      <c r="A174" s="729"/>
      <c r="B174" s="741" t="s">
        <v>2127</v>
      </c>
      <c r="C174" s="742"/>
      <c r="D174" s="742"/>
      <c r="E174" s="743"/>
      <c r="F174" s="743"/>
    </row>
    <row r="175" spans="1:6" ht="12.75">
      <c r="A175" s="729"/>
      <c r="B175" s="741" t="s">
        <v>2128</v>
      </c>
      <c r="C175" s="742"/>
      <c r="D175" s="742"/>
      <c r="E175" s="743"/>
      <c r="F175" s="743"/>
    </row>
    <row r="176" spans="1:6" ht="12.75">
      <c r="A176" s="729"/>
      <c r="B176" s="741" t="s">
        <v>2129</v>
      </c>
      <c r="C176" s="742"/>
      <c r="D176" s="742"/>
      <c r="E176" s="743"/>
      <c r="F176" s="743"/>
    </row>
    <row r="177" spans="1:6" ht="12.75">
      <c r="A177" s="729"/>
      <c r="B177" s="741" t="s">
        <v>2130</v>
      </c>
      <c r="C177" s="742"/>
      <c r="D177" s="742"/>
      <c r="E177" s="743"/>
      <c r="F177" s="743"/>
    </row>
    <row r="178" spans="1:6" ht="12.75">
      <c r="A178" s="729"/>
      <c r="B178" s="741" t="s">
        <v>2131</v>
      </c>
      <c r="C178" s="742"/>
      <c r="D178" s="742"/>
      <c r="E178" s="743"/>
      <c r="F178" s="743"/>
    </row>
    <row r="179" spans="1:6" ht="12.75">
      <c r="A179" s="729"/>
      <c r="B179" s="741" t="s">
        <v>2132</v>
      </c>
      <c r="C179" s="742"/>
      <c r="D179" s="742"/>
      <c r="E179" s="743"/>
      <c r="F179" s="743"/>
    </row>
    <row r="180" spans="1:6" ht="12.75">
      <c r="A180" s="729"/>
      <c r="B180" s="741" t="s">
        <v>2133</v>
      </c>
      <c r="C180" s="742"/>
      <c r="D180" s="742"/>
      <c r="E180" s="743"/>
      <c r="F180" s="743"/>
    </row>
    <row r="181" spans="1:6" ht="12.75">
      <c r="A181" s="729"/>
      <c r="B181" s="741" t="s">
        <v>2134</v>
      </c>
      <c r="C181" s="742"/>
      <c r="D181" s="742"/>
      <c r="E181" s="743"/>
      <c r="F181" s="743"/>
    </row>
    <row r="182" spans="1:6" ht="12.75">
      <c r="A182" s="729"/>
      <c r="B182" s="741" t="s">
        <v>2135</v>
      </c>
      <c r="C182" s="742"/>
      <c r="D182" s="742"/>
      <c r="E182" s="743"/>
      <c r="F182" s="743"/>
    </row>
    <row r="183" spans="1:6" ht="12.75">
      <c r="A183" s="729"/>
      <c r="B183" s="741" t="s">
        <v>2136</v>
      </c>
      <c r="C183" s="742"/>
      <c r="D183" s="742"/>
      <c r="E183" s="743"/>
      <c r="F183" s="743"/>
    </row>
    <row r="184" spans="1:6" ht="12.75">
      <c r="A184" s="729"/>
      <c r="B184" s="741" t="s">
        <v>2137</v>
      </c>
      <c r="C184" s="742"/>
      <c r="D184" s="742"/>
      <c r="E184" s="743"/>
      <c r="F184" s="743"/>
    </row>
    <row r="185" spans="1:6" ht="12.75">
      <c r="A185" s="729"/>
      <c r="B185" s="741" t="s">
        <v>2138</v>
      </c>
      <c r="C185" s="742"/>
      <c r="D185" s="742"/>
      <c r="E185" s="743"/>
      <c r="F185" s="743"/>
    </row>
    <row r="186" spans="1:6" ht="12.75">
      <c r="A186" s="729"/>
      <c r="B186" s="741" t="s">
        <v>2139</v>
      </c>
      <c r="C186" s="742"/>
      <c r="D186" s="742"/>
      <c r="E186" s="743"/>
      <c r="F186" s="743"/>
    </row>
    <row r="187" spans="1:6" ht="12.75">
      <c r="A187" s="729"/>
      <c r="B187" s="741" t="s">
        <v>2140</v>
      </c>
      <c r="C187" s="742"/>
      <c r="D187" s="742"/>
      <c r="E187" s="743"/>
      <c r="F187" s="743"/>
    </row>
    <row r="188" spans="1:6" ht="12.75">
      <c r="A188" s="729"/>
      <c r="B188" s="741" t="s">
        <v>2133</v>
      </c>
      <c r="C188" s="742"/>
      <c r="D188" s="742"/>
      <c r="E188" s="743"/>
      <c r="F188" s="743"/>
    </row>
    <row r="189" spans="1:6" ht="12.75">
      <c r="A189" s="729"/>
      <c r="B189" s="741" t="s">
        <v>2141</v>
      </c>
      <c r="C189" s="742"/>
      <c r="D189" s="742"/>
      <c r="E189" s="743"/>
      <c r="F189" s="743"/>
    </row>
    <row r="190" spans="1:6" ht="12.75">
      <c r="A190" s="729"/>
      <c r="B190" s="741" t="s">
        <v>2142</v>
      </c>
      <c r="C190" s="742"/>
      <c r="D190" s="742"/>
      <c r="E190" s="743"/>
      <c r="F190" s="743"/>
    </row>
    <row r="191" spans="1:6" ht="12.75">
      <c r="A191" s="729"/>
      <c r="B191" s="741" t="s">
        <v>2143</v>
      </c>
      <c r="C191" s="742"/>
      <c r="D191" s="742"/>
      <c r="E191" s="743"/>
      <c r="F191" s="743"/>
    </row>
    <row r="192" spans="1:6" ht="12.75">
      <c r="A192" s="729"/>
      <c r="B192" s="741" t="s">
        <v>2144</v>
      </c>
      <c r="C192" s="742"/>
      <c r="D192" s="742"/>
      <c r="E192" s="743"/>
      <c r="F192" s="743"/>
    </row>
    <row r="193" spans="1:6" ht="12.75">
      <c r="A193" s="729"/>
      <c r="B193" s="741" t="s">
        <v>2145</v>
      </c>
      <c r="C193" s="742"/>
      <c r="D193" s="742"/>
      <c r="E193" s="743"/>
      <c r="F193" s="743"/>
    </row>
    <row r="194" spans="1:6" ht="12.75">
      <c r="A194" s="729"/>
      <c r="B194" s="741" t="s">
        <v>2146</v>
      </c>
      <c r="C194" s="742"/>
      <c r="D194" s="742"/>
      <c r="E194" s="743"/>
      <c r="F194" s="743"/>
    </row>
    <row r="195" spans="1:6" ht="12.75">
      <c r="A195" s="729"/>
      <c r="B195" s="741" t="s">
        <v>2147</v>
      </c>
      <c r="C195" s="742"/>
      <c r="D195" s="742"/>
      <c r="E195" s="743"/>
      <c r="F195" s="743"/>
    </row>
    <row r="196" spans="1:6" ht="12.75">
      <c r="A196" s="729"/>
      <c r="B196" s="741" t="s">
        <v>2148</v>
      </c>
      <c r="C196" s="742"/>
      <c r="D196" s="742"/>
      <c r="E196" s="743"/>
      <c r="F196" s="743"/>
    </row>
    <row r="197" spans="1:6" ht="12.75">
      <c r="A197" s="729"/>
      <c r="B197" s="741" t="s">
        <v>2149</v>
      </c>
      <c r="C197" s="742"/>
      <c r="D197" s="742"/>
      <c r="E197" s="743"/>
      <c r="F197" s="743"/>
    </row>
    <row r="198" spans="1:6" ht="153">
      <c r="A198" s="729"/>
      <c r="B198" s="741" t="s">
        <v>2150</v>
      </c>
      <c r="C198" s="742"/>
      <c r="D198" s="742"/>
      <c r="E198" s="743"/>
      <c r="F198" s="743"/>
    </row>
    <row r="199" spans="1:6" ht="12.75">
      <c r="A199" s="729"/>
      <c r="B199" s="741" t="s">
        <v>2151</v>
      </c>
      <c r="C199" s="742"/>
      <c r="D199" s="742"/>
      <c r="E199" s="743"/>
      <c r="F199" s="743"/>
    </row>
    <row r="200" spans="1:6" ht="12.75">
      <c r="A200" s="729"/>
      <c r="B200" s="741" t="s">
        <v>2152</v>
      </c>
      <c r="C200" s="742"/>
      <c r="D200" s="742"/>
      <c r="E200" s="743"/>
      <c r="F200" s="743"/>
    </row>
    <row r="201" spans="1:6" ht="12.75">
      <c r="A201" s="729"/>
      <c r="B201" s="741" t="s">
        <v>2153</v>
      </c>
      <c r="C201" s="742"/>
      <c r="D201" s="742"/>
      <c r="E201" s="743"/>
      <c r="F201" s="743"/>
    </row>
    <row r="202" spans="1:6" ht="12.75">
      <c r="A202" s="729"/>
      <c r="B202" s="741" t="s">
        <v>2154</v>
      </c>
      <c r="C202" s="742"/>
      <c r="D202" s="742"/>
      <c r="E202" s="743"/>
      <c r="F202" s="743"/>
    </row>
    <row r="203" spans="1:6" ht="12.75">
      <c r="A203" s="729"/>
      <c r="B203" s="741" t="s">
        <v>2155</v>
      </c>
      <c r="C203" s="742" t="s">
        <v>107</v>
      </c>
      <c r="D203" s="742">
        <v>1</v>
      </c>
      <c r="E203" s="942"/>
      <c r="F203" s="743">
        <f>D203*E203</f>
        <v>0</v>
      </c>
    </row>
    <row r="204" spans="1:6" ht="12.75">
      <c r="A204" s="729"/>
      <c r="B204" s="741"/>
      <c r="C204" s="742"/>
      <c r="D204" s="742"/>
      <c r="E204" s="743"/>
      <c r="F204" s="743"/>
    </row>
    <row r="205" spans="1:6" ht="12.75">
      <c r="A205" s="729"/>
      <c r="B205" s="741"/>
      <c r="C205" s="742"/>
      <c r="D205" s="742"/>
      <c r="E205" s="743"/>
      <c r="F205" s="743"/>
    </row>
    <row r="206" spans="1:6" ht="63.75">
      <c r="A206" s="746" t="s">
        <v>2156</v>
      </c>
      <c r="B206" s="741" t="s">
        <v>2157</v>
      </c>
      <c r="C206" s="742"/>
      <c r="D206" s="742"/>
      <c r="E206" s="743"/>
      <c r="F206" s="743"/>
    </row>
    <row r="207" spans="1:6" ht="38.25">
      <c r="A207" s="729"/>
      <c r="B207" s="741" t="s">
        <v>2158</v>
      </c>
      <c r="C207" s="742"/>
      <c r="D207" s="742"/>
      <c r="E207" s="743"/>
      <c r="F207" s="743"/>
    </row>
    <row r="208" spans="1:6" ht="12.75">
      <c r="A208" s="729"/>
      <c r="B208" s="741" t="s">
        <v>2159</v>
      </c>
      <c r="C208" s="742"/>
      <c r="D208" s="742"/>
      <c r="E208" s="743"/>
      <c r="F208" s="743"/>
    </row>
    <row r="209" spans="1:6" ht="12.75">
      <c r="A209" s="729"/>
      <c r="B209" s="741" t="s">
        <v>2160</v>
      </c>
      <c r="C209" s="742"/>
      <c r="D209" s="742"/>
      <c r="E209" s="743"/>
      <c r="F209" s="743"/>
    </row>
    <row r="210" spans="1:6" ht="12.75">
      <c r="A210" s="729"/>
      <c r="B210" s="741" t="s">
        <v>2161</v>
      </c>
      <c r="C210" s="742"/>
      <c r="D210" s="742"/>
      <c r="E210" s="743"/>
      <c r="F210" s="743"/>
    </row>
    <row r="211" spans="1:6" ht="12.75">
      <c r="A211" s="729"/>
      <c r="B211" s="741" t="s">
        <v>2162</v>
      </c>
      <c r="C211" s="742"/>
      <c r="D211" s="742"/>
      <c r="E211" s="743"/>
      <c r="F211" s="743"/>
    </row>
    <row r="212" spans="1:6" ht="12.75">
      <c r="A212" s="729"/>
      <c r="B212" s="741" t="s">
        <v>2163</v>
      </c>
      <c r="C212" s="742"/>
      <c r="D212" s="742"/>
      <c r="E212" s="743"/>
      <c r="F212" s="743"/>
    </row>
    <row r="213" spans="1:6" ht="12.75">
      <c r="A213" s="729"/>
      <c r="B213" s="741" t="s">
        <v>2164</v>
      </c>
      <c r="C213" s="742"/>
      <c r="D213" s="742"/>
      <c r="E213" s="743"/>
      <c r="F213" s="743"/>
    </row>
    <row r="214" spans="1:6" ht="12.75">
      <c r="A214" s="729"/>
      <c r="B214" s="741" t="s">
        <v>2165</v>
      </c>
      <c r="C214" s="742"/>
      <c r="D214" s="742"/>
      <c r="E214" s="743"/>
      <c r="F214" s="743"/>
    </row>
    <row r="215" spans="1:6" ht="12.75">
      <c r="A215" s="729"/>
      <c r="B215" s="741" t="s">
        <v>2166</v>
      </c>
      <c r="C215" s="742"/>
      <c r="D215" s="742"/>
      <c r="E215" s="743"/>
      <c r="F215" s="743"/>
    </row>
    <row r="216" spans="1:6" ht="12.75">
      <c r="A216" s="729"/>
      <c r="B216" s="741" t="s">
        <v>2167</v>
      </c>
      <c r="C216" s="742"/>
      <c r="D216" s="742"/>
      <c r="E216" s="743"/>
      <c r="F216" s="743"/>
    </row>
    <row r="217" spans="1:6" ht="12.75">
      <c r="A217" s="729"/>
      <c r="B217" s="741" t="s">
        <v>2168</v>
      </c>
      <c r="C217" s="742"/>
      <c r="D217" s="742"/>
      <c r="E217" s="743"/>
      <c r="F217" s="743"/>
    </row>
    <row r="218" spans="1:6" ht="12.75">
      <c r="A218" s="729"/>
      <c r="B218" s="741" t="s">
        <v>2169</v>
      </c>
      <c r="C218" s="742"/>
      <c r="D218" s="742"/>
      <c r="E218" s="743"/>
      <c r="F218" s="743"/>
    </row>
    <row r="219" spans="1:6" ht="12.75">
      <c r="A219" s="729"/>
      <c r="B219" s="741"/>
      <c r="C219" s="742" t="s">
        <v>107</v>
      </c>
      <c r="D219" s="742">
        <v>1</v>
      </c>
      <c r="E219" s="942"/>
      <c r="F219" s="743">
        <f>D219*E219</f>
        <v>0</v>
      </c>
    </row>
    <row r="220" spans="1:6" ht="12.75">
      <c r="A220" s="729"/>
      <c r="B220" s="741"/>
      <c r="C220" s="742"/>
      <c r="D220" s="742"/>
      <c r="E220" s="743"/>
      <c r="F220" s="743"/>
    </row>
    <row r="221" spans="1:6" ht="12.75">
      <c r="A221" s="729"/>
      <c r="B221" s="741"/>
      <c r="C221" s="742"/>
      <c r="D221" s="742"/>
      <c r="E221" s="743"/>
      <c r="F221" s="743"/>
    </row>
    <row r="222" spans="1:6" ht="165.75">
      <c r="A222" s="729" t="s">
        <v>2170</v>
      </c>
      <c r="B222" s="741" t="s">
        <v>2171</v>
      </c>
      <c r="C222" s="742"/>
      <c r="D222" s="742"/>
      <c r="E222" s="743"/>
      <c r="F222" s="743"/>
    </row>
    <row r="223" spans="1:6" ht="51">
      <c r="A223" s="729"/>
      <c r="B223" s="741" t="s">
        <v>2172</v>
      </c>
      <c r="C223" s="742"/>
      <c r="D223" s="742"/>
      <c r="E223" s="743"/>
      <c r="F223" s="743"/>
    </row>
    <row r="224" spans="1:6" ht="76.5">
      <c r="A224" s="729"/>
      <c r="B224" s="741" t="s">
        <v>2173</v>
      </c>
      <c r="C224" s="742"/>
      <c r="D224" s="742"/>
      <c r="E224" s="743"/>
      <c r="F224" s="743"/>
    </row>
    <row r="225" spans="1:6" ht="12.75">
      <c r="A225" s="729"/>
      <c r="B225" s="741" t="s">
        <v>2174</v>
      </c>
      <c r="C225" s="742" t="s">
        <v>107</v>
      </c>
      <c r="D225" s="742">
        <v>1</v>
      </c>
      <c r="E225" s="942"/>
      <c r="F225" s="743">
        <f>D225*E225</f>
        <v>0</v>
      </c>
    </row>
    <row r="226" spans="1:6" ht="12.75">
      <c r="A226" s="729"/>
      <c r="B226" s="741"/>
      <c r="C226" s="742"/>
      <c r="D226" s="742"/>
      <c r="E226" s="743"/>
      <c r="F226" s="743"/>
    </row>
    <row r="227" spans="1:6" ht="12.75">
      <c r="A227" s="729"/>
      <c r="B227" s="741"/>
      <c r="C227" s="742"/>
      <c r="D227" s="742"/>
      <c r="E227" s="743"/>
      <c r="F227" s="743"/>
    </row>
    <row r="228" spans="1:6" ht="63.75">
      <c r="A228" s="729" t="s">
        <v>2175</v>
      </c>
      <c r="B228" s="741" t="s">
        <v>2176</v>
      </c>
      <c r="C228" s="742"/>
      <c r="D228" s="742"/>
      <c r="E228" s="743"/>
      <c r="F228" s="743"/>
    </row>
    <row r="229" spans="1:6" ht="12.75">
      <c r="A229" s="729"/>
      <c r="B229" s="741" t="s">
        <v>2177</v>
      </c>
      <c r="C229" s="742"/>
      <c r="D229" s="742"/>
      <c r="E229" s="743"/>
      <c r="F229" s="743"/>
    </row>
    <row r="230" spans="1:6" ht="12.75">
      <c r="A230" s="729"/>
      <c r="B230" s="741" t="s">
        <v>2178</v>
      </c>
      <c r="C230" s="742"/>
      <c r="D230" s="742"/>
      <c r="E230" s="743"/>
      <c r="F230" s="743"/>
    </row>
    <row r="231" spans="1:6" ht="12.75">
      <c r="A231" s="729"/>
      <c r="B231" s="741" t="s">
        <v>2161</v>
      </c>
      <c r="C231" s="742"/>
      <c r="D231" s="742"/>
      <c r="E231" s="743"/>
      <c r="F231" s="743"/>
    </row>
    <row r="232" spans="1:6" ht="12.75">
      <c r="A232" s="729"/>
      <c r="B232" s="741" t="s">
        <v>2179</v>
      </c>
      <c r="C232" s="742"/>
      <c r="D232" s="742"/>
      <c r="E232" s="743"/>
      <c r="F232" s="743"/>
    </row>
    <row r="233" spans="1:6" ht="12.75">
      <c r="A233" s="729"/>
      <c r="B233" s="741" t="s">
        <v>2180</v>
      </c>
      <c r="C233" s="742" t="s">
        <v>107</v>
      </c>
      <c r="D233" s="742">
        <v>1</v>
      </c>
      <c r="E233" s="942"/>
      <c r="F233" s="743">
        <f>D233*E233</f>
        <v>0</v>
      </c>
    </row>
    <row r="234" spans="1:6" ht="12.75">
      <c r="A234" s="729"/>
      <c r="B234" s="741"/>
      <c r="C234" s="742"/>
      <c r="D234" s="742"/>
      <c r="E234" s="743"/>
      <c r="F234" s="743"/>
    </row>
    <row r="235" spans="1:6" ht="12.75">
      <c r="A235" s="729"/>
      <c r="B235" s="741"/>
      <c r="C235" s="742"/>
      <c r="D235" s="742"/>
      <c r="E235" s="743"/>
      <c r="F235" s="743"/>
    </row>
    <row r="236" spans="1:6" ht="63.75">
      <c r="A236" s="729" t="s">
        <v>2181</v>
      </c>
      <c r="B236" s="741" t="s">
        <v>2182</v>
      </c>
      <c r="C236" s="742"/>
      <c r="D236" s="742"/>
      <c r="E236" s="743"/>
      <c r="F236" s="743"/>
    </row>
    <row r="237" spans="1:6" ht="12.75">
      <c r="A237" s="729"/>
      <c r="B237" s="741" t="s">
        <v>2183</v>
      </c>
      <c r="C237" s="742"/>
      <c r="D237" s="742"/>
      <c r="E237" s="743"/>
      <c r="F237" s="743"/>
    </row>
    <row r="238" spans="1:6" ht="12.75">
      <c r="A238" s="729"/>
      <c r="B238" s="741" t="s">
        <v>2178</v>
      </c>
      <c r="C238" s="742"/>
      <c r="D238" s="742"/>
      <c r="E238" s="743"/>
      <c r="F238" s="743"/>
    </row>
    <row r="239" spans="1:6" ht="12.75">
      <c r="A239" s="729"/>
      <c r="B239" s="741" t="s">
        <v>2161</v>
      </c>
      <c r="C239" s="742"/>
      <c r="D239" s="742"/>
      <c r="E239" s="743"/>
      <c r="F239" s="743"/>
    </row>
    <row r="240" spans="1:6" ht="12.75">
      <c r="A240" s="729"/>
      <c r="B240" s="741" t="s">
        <v>2184</v>
      </c>
      <c r="C240" s="742"/>
      <c r="D240" s="742"/>
      <c r="E240" s="743"/>
      <c r="F240" s="743"/>
    </row>
    <row r="241" spans="1:6" ht="12.75">
      <c r="A241" s="729"/>
      <c r="B241" s="741" t="s">
        <v>2185</v>
      </c>
      <c r="C241" s="742" t="s">
        <v>107</v>
      </c>
      <c r="D241" s="742">
        <v>1</v>
      </c>
      <c r="E241" s="942"/>
      <c r="F241" s="743">
        <f>D241*E241</f>
        <v>0</v>
      </c>
    </row>
    <row r="242" spans="1:6" ht="12.75">
      <c r="A242" s="729"/>
      <c r="B242" s="741"/>
      <c r="C242" s="742"/>
      <c r="D242" s="742"/>
      <c r="E242" s="743"/>
      <c r="F242" s="743"/>
    </row>
    <row r="243" spans="1:6" ht="12.75">
      <c r="A243" s="729"/>
      <c r="B243" s="741"/>
      <c r="C243" s="742"/>
      <c r="D243" s="742"/>
      <c r="E243" s="743"/>
      <c r="F243" s="743"/>
    </row>
    <row r="244" spans="1:6" ht="63.75">
      <c r="A244" s="729" t="s">
        <v>2186</v>
      </c>
      <c r="B244" s="741" t="s">
        <v>2187</v>
      </c>
      <c r="C244" s="742"/>
      <c r="D244" s="742"/>
      <c r="E244" s="743"/>
      <c r="F244" s="743"/>
    </row>
    <row r="245" spans="1:6" ht="12.75">
      <c r="A245" s="729"/>
      <c r="B245" s="741" t="s">
        <v>2188</v>
      </c>
      <c r="C245" s="742"/>
      <c r="D245" s="742"/>
      <c r="E245" s="743"/>
      <c r="F245" s="743"/>
    </row>
    <row r="246" spans="1:6" ht="12.75">
      <c r="A246" s="729"/>
      <c r="B246" s="741" t="s">
        <v>2178</v>
      </c>
      <c r="C246" s="742"/>
      <c r="D246" s="742"/>
      <c r="E246" s="743"/>
      <c r="F246" s="743"/>
    </row>
    <row r="247" spans="1:6" ht="12.75">
      <c r="A247" s="729"/>
      <c r="B247" s="741" t="s">
        <v>2161</v>
      </c>
      <c r="C247" s="742"/>
      <c r="D247" s="742"/>
      <c r="E247" s="743"/>
      <c r="F247" s="743"/>
    </row>
    <row r="248" spans="1:6" ht="12.75">
      <c r="A248" s="729"/>
      <c r="B248" s="741" t="s">
        <v>2189</v>
      </c>
      <c r="C248" s="742"/>
      <c r="D248" s="742"/>
      <c r="E248" s="743"/>
      <c r="F248" s="743"/>
    </row>
    <row r="249" spans="1:6" ht="12.75">
      <c r="A249" s="729"/>
      <c r="B249" s="741" t="s">
        <v>2190</v>
      </c>
      <c r="C249" s="742" t="s">
        <v>107</v>
      </c>
      <c r="D249" s="742">
        <v>1</v>
      </c>
      <c r="E249" s="942"/>
      <c r="F249" s="743">
        <f>D249*E249</f>
        <v>0</v>
      </c>
    </row>
    <row r="250" spans="1:6" ht="12.75">
      <c r="A250" s="729"/>
      <c r="B250" s="741"/>
      <c r="C250" s="742"/>
      <c r="D250" s="742"/>
      <c r="E250" s="743"/>
      <c r="F250" s="743"/>
    </row>
    <row r="251" spans="1:6" ht="12.75">
      <c r="A251" s="729"/>
      <c r="B251" s="741"/>
      <c r="C251" s="742"/>
      <c r="D251" s="742"/>
      <c r="E251" s="743"/>
      <c r="F251" s="743"/>
    </row>
    <row r="252" spans="1:6" ht="63.75">
      <c r="A252" s="729" t="s">
        <v>2191</v>
      </c>
      <c r="B252" s="741" t="s">
        <v>2192</v>
      </c>
      <c r="C252" s="742"/>
      <c r="D252" s="742"/>
      <c r="E252" s="743"/>
      <c r="F252" s="743"/>
    </row>
    <row r="253" spans="1:6" ht="12.75">
      <c r="A253" s="729"/>
      <c r="B253" s="741" t="s">
        <v>2193</v>
      </c>
      <c r="C253" s="742"/>
      <c r="D253" s="742"/>
      <c r="E253" s="743"/>
      <c r="F253" s="743"/>
    </row>
    <row r="254" spans="1:6" ht="12.75">
      <c r="A254" s="729"/>
      <c r="B254" s="741" t="s">
        <v>2194</v>
      </c>
      <c r="C254" s="742"/>
      <c r="D254" s="742"/>
      <c r="E254" s="743"/>
      <c r="F254" s="743"/>
    </row>
    <row r="255" spans="1:6" ht="12.75">
      <c r="A255" s="729"/>
      <c r="B255" s="741" t="s">
        <v>2161</v>
      </c>
      <c r="C255" s="742"/>
      <c r="D255" s="742"/>
      <c r="E255" s="743"/>
      <c r="F255" s="743"/>
    </row>
    <row r="256" spans="1:6" ht="12.75">
      <c r="A256" s="729"/>
      <c r="B256" s="741" t="s">
        <v>2195</v>
      </c>
      <c r="C256" s="742"/>
      <c r="D256" s="742"/>
      <c r="E256" s="743"/>
      <c r="F256" s="743"/>
    </row>
    <row r="257" spans="1:6" ht="12.75">
      <c r="A257" s="729"/>
      <c r="B257" s="741" t="s">
        <v>2180</v>
      </c>
      <c r="C257" s="742" t="s">
        <v>107</v>
      </c>
      <c r="D257" s="742">
        <v>1</v>
      </c>
      <c r="E257" s="942"/>
      <c r="F257" s="743">
        <f>D257*E257</f>
        <v>0</v>
      </c>
    </row>
    <row r="258" spans="1:6" ht="12.75">
      <c r="A258" s="729"/>
      <c r="B258" s="741"/>
      <c r="C258" s="742"/>
      <c r="D258" s="742"/>
      <c r="E258" s="743"/>
      <c r="F258" s="743"/>
    </row>
    <row r="259" spans="1:6" ht="12.75">
      <c r="A259" s="729"/>
      <c r="B259" s="741"/>
      <c r="C259" s="742"/>
      <c r="D259" s="742"/>
      <c r="E259" s="743"/>
      <c r="F259" s="743"/>
    </row>
    <row r="260" spans="1:6" ht="63.75">
      <c r="A260" s="729" t="s">
        <v>2196</v>
      </c>
      <c r="B260" s="741" t="s">
        <v>2197</v>
      </c>
      <c r="C260" s="742"/>
      <c r="D260" s="742"/>
      <c r="E260" s="743"/>
      <c r="F260" s="743"/>
    </row>
    <row r="261" spans="1:6" ht="12.75">
      <c r="A261" s="729"/>
      <c r="B261" s="741" t="s">
        <v>2198</v>
      </c>
      <c r="C261" s="742"/>
      <c r="D261" s="742"/>
      <c r="E261" s="743"/>
      <c r="F261" s="743"/>
    </row>
    <row r="262" spans="1:6" ht="12.75">
      <c r="A262" s="729"/>
      <c r="B262" s="741" t="s">
        <v>2178</v>
      </c>
      <c r="C262" s="742"/>
      <c r="D262" s="742"/>
      <c r="E262" s="743"/>
      <c r="F262" s="743"/>
    </row>
    <row r="263" spans="1:6" ht="12.75">
      <c r="A263" s="729"/>
      <c r="B263" s="741" t="s">
        <v>2161</v>
      </c>
      <c r="C263" s="742"/>
      <c r="D263" s="742"/>
      <c r="E263" s="743"/>
      <c r="F263" s="743"/>
    </row>
    <row r="264" spans="1:6" ht="12.75">
      <c r="A264" s="729"/>
      <c r="B264" s="741" t="s">
        <v>2199</v>
      </c>
      <c r="C264" s="742"/>
      <c r="D264" s="742"/>
      <c r="E264" s="743"/>
      <c r="F264" s="743"/>
    </row>
    <row r="265" spans="1:6" ht="12.75">
      <c r="A265" s="729"/>
      <c r="B265" s="741" t="s">
        <v>2200</v>
      </c>
      <c r="C265" s="742" t="s">
        <v>107</v>
      </c>
      <c r="D265" s="742">
        <v>1</v>
      </c>
      <c r="E265" s="942"/>
      <c r="F265" s="743">
        <f>D265*E265</f>
        <v>0</v>
      </c>
    </row>
    <row r="266" spans="1:6" ht="12.75">
      <c r="A266" s="729"/>
      <c r="B266" s="741"/>
      <c r="C266" s="742"/>
      <c r="D266" s="742"/>
      <c r="E266" s="743"/>
      <c r="F266" s="743"/>
    </row>
    <row r="267" spans="1:6" ht="12.75">
      <c r="A267" s="729"/>
      <c r="B267" s="741"/>
      <c r="C267" s="742"/>
      <c r="D267" s="742"/>
      <c r="E267" s="743"/>
      <c r="F267" s="743"/>
    </row>
    <row r="268" spans="1:6" ht="63.75">
      <c r="A268" s="729" t="s">
        <v>2201</v>
      </c>
      <c r="B268" s="741" t="s">
        <v>2202</v>
      </c>
      <c r="C268" s="742"/>
      <c r="D268" s="742"/>
      <c r="E268" s="743"/>
      <c r="F268" s="743"/>
    </row>
    <row r="269" spans="1:6" ht="12.75">
      <c r="A269" s="729"/>
      <c r="B269" s="741" t="s">
        <v>2203</v>
      </c>
      <c r="C269" s="742"/>
      <c r="D269" s="742"/>
      <c r="E269" s="743"/>
      <c r="F269" s="743"/>
    </row>
    <row r="270" spans="1:6" ht="12.75">
      <c r="A270" s="729"/>
      <c r="B270" s="741" t="s">
        <v>2204</v>
      </c>
      <c r="C270" s="742"/>
      <c r="D270" s="742"/>
      <c r="E270" s="743"/>
      <c r="F270" s="743"/>
    </row>
    <row r="271" spans="1:6" ht="12.75">
      <c r="A271" s="729"/>
      <c r="B271" s="741" t="s">
        <v>2161</v>
      </c>
      <c r="C271" s="742"/>
      <c r="D271" s="742"/>
      <c r="E271" s="743"/>
      <c r="F271" s="743"/>
    </row>
    <row r="272" spans="1:6" ht="12.75">
      <c r="A272" s="729"/>
      <c r="B272" s="741" t="s">
        <v>2205</v>
      </c>
      <c r="C272" s="742"/>
      <c r="D272" s="742"/>
      <c r="E272" s="743"/>
      <c r="F272" s="743"/>
    </row>
    <row r="273" spans="1:6" ht="12.75">
      <c r="A273" s="729"/>
      <c r="B273" s="741" t="s">
        <v>2206</v>
      </c>
      <c r="C273" s="742" t="s">
        <v>107</v>
      </c>
      <c r="D273" s="742">
        <v>1</v>
      </c>
      <c r="E273" s="942"/>
      <c r="F273" s="743">
        <f>D273*E273</f>
        <v>0</v>
      </c>
    </row>
    <row r="274" spans="1:6" ht="12.75">
      <c r="A274" s="729"/>
      <c r="B274" s="741"/>
      <c r="C274" s="742"/>
      <c r="D274" s="742"/>
      <c r="E274" s="743"/>
      <c r="F274" s="743"/>
    </row>
    <row r="275" spans="1:6" ht="12.75">
      <c r="A275" s="729"/>
      <c r="B275" s="741"/>
      <c r="C275" s="742"/>
      <c r="D275" s="742"/>
      <c r="E275" s="743"/>
      <c r="F275" s="743"/>
    </row>
    <row r="276" spans="1:6" ht="63.75">
      <c r="A276" s="729" t="s">
        <v>2207</v>
      </c>
      <c r="B276" s="741" t="s">
        <v>2208</v>
      </c>
      <c r="C276" s="742"/>
      <c r="D276" s="742"/>
      <c r="E276" s="743"/>
      <c r="F276" s="743"/>
    </row>
    <row r="277" spans="1:6" ht="12.75">
      <c r="A277" s="729"/>
      <c r="B277" s="741" t="s">
        <v>2209</v>
      </c>
      <c r="C277" s="742"/>
      <c r="D277" s="742"/>
      <c r="E277" s="743"/>
      <c r="F277" s="743"/>
    </row>
    <row r="278" spans="1:6" ht="12.75">
      <c r="A278" s="729"/>
      <c r="B278" s="741" t="s">
        <v>2178</v>
      </c>
      <c r="C278" s="742"/>
      <c r="D278" s="742"/>
      <c r="E278" s="743"/>
      <c r="F278" s="743"/>
    </row>
    <row r="279" spans="1:6" ht="12.75">
      <c r="A279" s="729"/>
      <c r="B279" s="741" t="s">
        <v>2161</v>
      </c>
      <c r="C279" s="742"/>
      <c r="D279" s="742"/>
      <c r="E279" s="743"/>
      <c r="F279" s="743"/>
    </row>
    <row r="280" spans="1:6" ht="12.75">
      <c r="A280" s="729"/>
      <c r="B280" s="741" t="s">
        <v>2210</v>
      </c>
      <c r="C280" s="742"/>
      <c r="D280" s="742"/>
      <c r="E280" s="743"/>
      <c r="F280" s="743"/>
    </row>
    <row r="281" spans="1:6" ht="12.75">
      <c r="A281" s="729"/>
      <c r="B281" s="741" t="s">
        <v>2211</v>
      </c>
      <c r="C281" s="742" t="s">
        <v>107</v>
      </c>
      <c r="D281" s="742">
        <v>1</v>
      </c>
      <c r="E281" s="942"/>
      <c r="F281" s="743">
        <f>D281*E281</f>
        <v>0</v>
      </c>
    </row>
    <row r="282" spans="1:6" ht="12.75">
      <c r="A282" s="729"/>
      <c r="B282" s="741"/>
      <c r="C282" s="742"/>
      <c r="D282" s="742"/>
      <c r="E282" s="743"/>
      <c r="F282" s="743"/>
    </row>
    <row r="283" spans="1:6" ht="12.75">
      <c r="A283" s="729"/>
      <c r="B283" s="741"/>
      <c r="C283" s="742"/>
      <c r="D283" s="742"/>
      <c r="E283" s="743"/>
      <c r="F283" s="743"/>
    </row>
    <row r="284" spans="1:6" ht="63.75">
      <c r="A284" s="729" t="s">
        <v>2212</v>
      </c>
      <c r="B284" s="741" t="s">
        <v>2213</v>
      </c>
      <c r="C284" s="742"/>
      <c r="D284" s="742"/>
      <c r="E284" s="743"/>
      <c r="F284" s="743"/>
    </row>
    <row r="285" spans="1:6" ht="12.75">
      <c r="A285" s="729"/>
      <c r="B285" s="741" t="s">
        <v>2214</v>
      </c>
      <c r="C285" s="742"/>
      <c r="D285" s="742"/>
      <c r="E285" s="743"/>
      <c r="F285" s="743"/>
    </row>
    <row r="286" spans="1:6" ht="12.75">
      <c r="A286" s="729"/>
      <c r="B286" s="741" t="s">
        <v>2215</v>
      </c>
      <c r="C286" s="742"/>
      <c r="D286" s="742"/>
      <c r="E286" s="743"/>
      <c r="F286" s="743"/>
    </row>
    <row r="287" spans="1:6" ht="12.75">
      <c r="A287" s="729"/>
      <c r="B287" s="741" t="s">
        <v>2178</v>
      </c>
      <c r="C287" s="742"/>
      <c r="D287" s="742"/>
      <c r="E287" s="743"/>
      <c r="F287" s="743"/>
    </row>
    <row r="288" spans="1:6" ht="12.75">
      <c r="A288" s="729"/>
      <c r="B288" s="741" t="s">
        <v>2161</v>
      </c>
      <c r="C288" s="742"/>
      <c r="D288" s="742"/>
      <c r="E288" s="743"/>
      <c r="F288" s="743"/>
    </row>
    <row r="289" spans="1:6" ht="12.75">
      <c r="A289" s="729"/>
      <c r="B289" s="741" t="s">
        <v>2216</v>
      </c>
      <c r="C289" s="742"/>
      <c r="D289" s="742"/>
      <c r="E289" s="743"/>
      <c r="F289" s="743"/>
    </row>
    <row r="290" spans="1:6" ht="12.75">
      <c r="A290" s="729"/>
      <c r="B290" s="741" t="s">
        <v>2217</v>
      </c>
      <c r="C290" s="742" t="s">
        <v>107</v>
      </c>
      <c r="D290" s="742">
        <v>1</v>
      </c>
      <c r="E290" s="942"/>
      <c r="F290" s="743">
        <f>D290*E290</f>
        <v>0</v>
      </c>
    </row>
    <row r="291" spans="1:6" ht="12.75">
      <c r="A291" s="729"/>
      <c r="B291" s="741"/>
      <c r="C291" s="742"/>
      <c r="D291" s="742"/>
      <c r="E291" s="743"/>
      <c r="F291" s="743"/>
    </row>
    <row r="292" spans="1:6" ht="12.75">
      <c r="A292" s="729"/>
      <c r="B292" s="741"/>
      <c r="C292" s="742"/>
      <c r="D292" s="742"/>
      <c r="E292" s="743"/>
      <c r="F292" s="743"/>
    </row>
    <row r="293" spans="1:6" ht="63.75">
      <c r="A293" s="729" t="s">
        <v>2218</v>
      </c>
      <c r="B293" s="741" t="s">
        <v>2219</v>
      </c>
      <c r="C293" s="742"/>
      <c r="D293" s="742"/>
      <c r="E293" s="743"/>
      <c r="F293" s="743"/>
    </row>
    <row r="294" spans="1:6" ht="12.75">
      <c r="A294" s="729"/>
      <c r="B294" s="741" t="s">
        <v>2220</v>
      </c>
      <c r="C294" s="742"/>
      <c r="D294" s="742"/>
      <c r="E294" s="743"/>
      <c r="F294" s="743"/>
    </row>
    <row r="295" spans="1:6" ht="12.75">
      <c r="A295" s="729"/>
      <c r="B295" s="741" t="s">
        <v>2160</v>
      </c>
      <c r="C295" s="742"/>
      <c r="D295" s="742"/>
      <c r="E295" s="743"/>
      <c r="F295" s="743"/>
    </row>
    <row r="296" spans="1:6" ht="12.75">
      <c r="A296" s="729"/>
      <c r="B296" s="741" t="s">
        <v>2161</v>
      </c>
      <c r="C296" s="742"/>
      <c r="D296" s="742"/>
      <c r="E296" s="743"/>
      <c r="F296" s="743"/>
    </row>
    <row r="297" spans="1:6" ht="12.75">
      <c r="A297" s="729"/>
      <c r="B297" s="741" t="s">
        <v>2205</v>
      </c>
      <c r="C297" s="742"/>
      <c r="D297" s="742"/>
      <c r="E297" s="743"/>
      <c r="F297" s="743"/>
    </row>
    <row r="298" spans="1:6" ht="12.75">
      <c r="A298" s="729"/>
      <c r="B298" s="741" t="s">
        <v>2206</v>
      </c>
      <c r="C298" s="742" t="s">
        <v>107</v>
      </c>
      <c r="D298" s="742">
        <v>1</v>
      </c>
      <c r="E298" s="942"/>
      <c r="F298" s="743">
        <f>D298*E298</f>
        <v>0</v>
      </c>
    </row>
    <row r="299" spans="1:6" ht="12.75">
      <c r="A299" s="729"/>
      <c r="B299" s="741"/>
      <c r="C299" s="742"/>
      <c r="D299" s="742"/>
      <c r="E299" s="743"/>
      <c r="F299" s="743"/>
    </row>
    <row r="300" spans="1:6" ht="12.75">
      <c r="A300" s="729"/>
      <c r="B300" s="741"/>
      <c r="C300" s="742"/>
      <c r="D300" s="742"/>
      <c r="E300" s="743"/>
      <c r="F300" s="743"/>
    </row>
    <row r="301" spans="1:6" ht="63.75">
      <c r="A301" s="729" t="s">
        <v>2221</v>
      </c>
      <c r="B301" s="741" t="s">
        <v>2222</v>
      </c>
      <c r="C301" s="742"/>
      <c r="D301" s="742"/>
      <c r="E301" s="743"/>
      <c r="F301" s="743"/>
    </row>
    <row r="302" spans="1:6" ht="12.75">
      <c r="A302" s="729"/>
      <c r="B302" s="741" t="s">
        <v>2223</v>
      </c>
      <c r="C302" s="742"/>
      <c r="D302" s="742"/>
      <c r="E302" s="743"/>
      <c r="F302" s="743"/>
    </row>
    <row r="303" spans="1:6" ht="12.75">
      <c r="A303" s="729"/>
      <c r="B303" s="741" t="s">
        <v>2160</v>
      </c>
      <c r="C303" s="742"/>
      <c r="D303" s="742"/>
      <c r="E303" s="743"/>
      <c r="F303" s="743"/>
    </row>
    <row r="304" spans="1:6" ht="12.75">
      <c r="A304" s="729"/>
      <c r="B304" s="741" t="s">
        <v>2161</v>
      </c>
      <c r="C304" s="742"/>
      <c r="D304" s="742"/>
      <c r="E304" s="743"/>
      <c r="F304" s="743"/>
    </row>
    <row r="305" spans="1:6" ht="12.75">
      <c r="A305" s="729"/>
      <c r="B305" s="741" t="s">
        <v>2205</v>
      </c>
      <c r="C305" s="742"/>
      <c r="D305" s="742"/>
      <c r="E305" s="743"/>
      <c r="F305" s="743"/>
    </row>
    <row r="306" spans="1:6" ht="12.75">
      <c r="A306" s="729"/>
      <c r="B306" s="741" t="s">
        <v>2206</v>
      </c>
      <c r="C306" s="742" t="s">
        <v>107</v>
      </c>
      <c r="D306" s="742">
        <v>1</v>
      </c>
      <c r="E306" s="942"/>
      <c r="F306" s="743">
        <f>D306*E306</f>
        <v>0</v>
      </c>
    </row>
    <row r="307" spans="1:6" ht="12.75">
      <c r="A307" s="729"/>
      <c r="B307" s="741"/>
      <c r="C307" s="742"/>
      <c r="D307" s="742"/>
      <c r="E307" s="743"/>
      <c r="F307" s="743"/>
    </row>
    <row r="308" spans="1:6" ht="12.75">
      <c r="A308" s="729"/>
      <c r="B308" s="741"/>
      <c r="C308" s="742"/>
      <c r="D308" s="742"/>
      <c r="E308" s="743"/>
      <c r="F308" s="743"/>
    </row>
    <row r="309" spans="1:6" ht="63.75">
      <c r="A309" s="729" t="s">
        <v>2224</v>
      </c>
      <c r="B309" s="741" t="s">
        <v>2225</v>
      </c>
      <c r="C309" s="742"/>
      <c r="D309" s="742"/>
      <c r="E309" s="743"/>
      <c r="F309" s="743"/>
    </row>
    <row r="310" spans="1:6" ht="12.75">
      <c r="A310" s="729"/>
      <c r="B310" s="741" t="s">
        <v>2226</v>
      </c>
      <c r="C310" s="742"/>
      <c r="D310" s="742"/>
      <c r="E310" s="743"/>
      <c r="F310" s="743"/>
    </row>
    <row r="311" spans="1:6" ht="12.75">
      <c r="A311" s="729"/>
      <c r="B311" s="741" t="s">
        <v>2178</v>
      </c>
      <c r="C311" s="742"/>
      <c r="D311" s="742"/>
      <c r="E311" s="743"/>
      <c r="F311" s="743"/>
    </row>
    <row r="312" spans="1:6" ht="12.75">
      <c r="A312" s="729"/>
      <c r="B312" s="741" t="s">
        <v>2161</v>
      </c>
      <c r="C312" s="742"/>
      <c r="D312" s="742"/>
      <c r="E312" s="743"/>
      <c r="F312" s="743"/>
    </row>
    <row r="313" spans="1:6" ht="12.75">
      <c r="A313" s="729"/>
      <c r="B313" s="741" t="s">
        <v>2227</v>
      </c>
      <c r="C313" s="742"/>
      <c r="D313" s="742"/>
      <c r="E313" s="743"/>
      <c r="F313" s="743"/>
    </row>
    <row r="314" spans="1:6" ht="12.75">
      <c r="A314" s="729"/>
      <c r="B314" s="741" t="s">
        <v>2228</v>
      </c>
      <c r="C314" s="742" t="s">
        <v>107</v>
      </c>
      <c r="D314" s="742">
        <v>1</v>
      </c>
      <c r="E314" s="942"/>
      <c r="F314" s="743">
        <f>D314*E314</f>
        <v>0</v>
      </c>
    </row>
    <row r="315" spans="1:6" ht="12.75">
      <c r="A315" s="729"/>
      <c r="B315" s="741"/>
      <c r="C315" s="742"/>
      <c r="D315" s="742"/>
      <c r="E315" s="743"/>
      <c r="F315" s="743"/>
    </row>
    <row r="316" spans="1:6" ht="12.75">
      <c r="A316" s="729"/>
      <c r="B316" s="741"/>
      <c r="C316" s="742"/>
      <c r="D316" s="742"/>
      <c r="E316" s="743"/>
      <c r="F316" s="743"/>
    </row>
    <row r="317" spans="1:6" ht="12.75">
      <c r="A317" s="729"/>
      <c r="B317" s="741"/>
      <c r="C317" s="742"/>
      <c r="D317" s="742"/>
      <c r="E317" s="743"/>
      <c r="F317" s="743"/>
    </row>
    <row r="318" spans="1:6" ht="63.75">
      <c r="A318" s="729" t="s">
        <v>2229</v>
      </c>
      <c r="B318" s="741" t="s">
        <v>2230</v>
      </c>
      <c r="C318" s="742"/>
      <c r="D318" s="742"/>
      <c r="E318" s="743"/>
      <c r="F318" s="743"/>
    </row>
    <row r="319" spans="1:6" ht="12.75">
      <c r="A319" s="729"/>
      <c r="B319" s="741" t="s">
        <v>2231</v>
      </c>
      <c r="C319" s="742" t="s">
        <v>107</v>
      </c>
      <c r="D319" s="742">
        <v>1</v>
      </c>
      <c r="E319" s="942"/>
      <c r="F319" s="743">
        <f>D319*E319</f>
        <v>0</v>
      </c>
    </row>
    <row r="320" spans="1:6" ht="12.75">
      <c r="A320" s="729"/>
      <c r="B320" s="741" t="s">
        <v>2232</v>
      </c>
      <c r="C320" s="742" t="s">
        <v>107</v>
      </c>
      <c r="D320" s="742">
        <v>3</v>
      </c>
      <c r="E320" s="942"/>
      <c r="F320" s="743">
        <f>D320*E320</f>
        <v>0</v>
      </c>
    </row>
    <row r="321" spans="1:6" ht="12.75">
      <c r="A321" s="729"/>
      <c r="B321" s="741"/>
      <c r="C321" s="742"/>
      <c r="D321" s="742"/>
      <c r="E321" s="743"/>
      <c r="F321" s="743"/>
    </row>
    <row r="322" spans="1:6" ht="12.75">
      <c r="A322" s="729"/>
      <c r="B322" s="741"/>
      <c r="C322" s="742"/>
      <c r="D322" s="742"/>
      <c r="E322" s="743"/>
      <c r="F322" s="743"/>
    </row>
    <row r="323" spans="1:6" ht="51">
      <c r="A323" s="729" t="s">
        <v>2233</v>
      </c>
      <c r="B323" s="741" t="s">
        <v>2234</v>
      </c>
      <c r="C323" s="742"/>
      <c r="D323" s="742"/>
      <c r="E323" s="743"/>
      <c r="F323" s="743"/>
    </row>
    <row r="324" spans="1:6" ht="12.75">
      <c r="A324" s="729"/>
      <c r="B324" s="741" t="s">
        <v>2235</v>
      </c>
      <c r="C324" s="742" t="s">
        <v>853</v>
      </c>
      <c r="D324" s="742">
        <v>1</v>
      </c>
      <c r="E324" s="942"/>
      <c r="F324" s="743">
        <f aca="true" t="shared" si="1" ref="F324:F329">D324*E324</f>
        <v>0</v>
      </c>
    </row>
    <row r="325" spans="1:6" ht="12.75">
      <c r="A325" s="729"/>
      <c r="B325" s="741" t="s">
        <v>2236</v>
      </c>
      <c r="C325" s="742" t="s">
        <v>853</v>
      </c>
      <c r="D325" s="742">
        <v>1</v>
      </c>
      <c r="E325" s="942"/>
      <c r="F325" s="743">
        <f t="shared" si="1"/>
        <v>0</v>
      </c>
    </row>
    <row r="326" spans="1:6" ht="12.75">
      <c r="A326" s="729"/>
      <c r="B326" s="741" t="s">
        <v>2237</v>
      </c>
      <c r="C326" s="742" t="s">
        <v>853</v>
      </c>
      <c r="D326" s="742">
        <v>1</v>
      </c>
      <c r="E326" s="942"/>
      <c r="F326" s="743">
        <f t="shared" si="1"/>
        <v>0</v>
      </c>
    </row>
    <row r="327" spans="1:6" ht="12.75">
      <c r="A327" s="729"/>
      <c r="B327" s="741" t="s">
        <v>2238</v>
      </c>
      <c r="C327" s="742" t="s">
        <v>853</v>
      </c>
      <c r="D327" s="742">
        <v>2</v>
      </c>
      <c r="E327" s="942"/>
      <c r="F327" s="743">
        <f t="shared" si="1"/>
        <v>0</v>
      </c>
    </row>
    <row r="328" spans="1:6" ht="12.75">
      <c r="A328" s="729"/>
      <c r="B328" s="741" t="s">
        <v>2239</v>
      </c>
      <c r="C328" s="742" t="s">
        <v>853</v>
      </c>
      <c r="D328" s="742">
        <v>2</v>
      </c>
      <c r="E328" s="942"/>
      <c r="F328" s="743">
        <f t="shared" si="1"/>
        <v>0</v>
      </c>
    </row>
    <row r="329" spans="1:6" ht="12.75">
      <c r="A329" s="729"/>
      <c r="B329" s="741" t="s">
        <v>2240</v>
      </c>
      <c r="C329" s="742" t="s">
        <v>853</v>
      </c>
      <c r="D329" s="742">
        <v>2</v>
      </c>
      <c r="E329" s="942"/>
      <c r="F329" s="743">
        <f t="shared" si="1"/>
        <v>0</v>
      </c>
    </row>
    <row r="330" spans="1:6" ht="12.75">
      <c r="A330" s="729"/>
      <c r="B330" s="741"/>
      <c r="C330" s="742"/>
      <c r="D330" s="742"/>
      <c r="E330" s="743"/>
      <c r="F330" s="743"/>
    </row>
    <row r="331" spans="1:6" ht="12.75">
      <c r="A331" s="729"/>
      <c r="B331" s="741"/>
      <c r="C331" s="742"/>
      <c r="D331" s="742"/>
      <c r="E331" s="743"/>
      <c r="F331" s="743"/>
    </row>
    <row r="332" spans="1:6" ht="38.25">
      <c r="A332" s="729" t="s">
        <v>2241</v>
      </c>
      <c r="B332" s="741" t="s">
        <v>2242</v>
      </c>
      <c r="C332" s="742"/>
      <c r="D332" s="742"/>
      <c r="E332" s="743"/>
      <c r="F332" s="743"/>
    </row>
    <row r="333" spans="1:6" ht="12.75">
      <c r="A333" s="729"/>
      <c r="B333" s="741" t="s">
        <v>2235</v>
      </c>
      <c r="C333" s="742" t="s">
        <v>853</v>
      </c>
      <c r="D333" s="742">
        <v>1</v>
      </c>
      <c r="E333" s="942"/>
      <c r="F333" s="743">
        <f aca="true" t="shared" si="2" ref="F333:F340">D333*E333</f>
        <v>0</v>
      </c>
    </row>
    <row r="334" spans="1:6" ht="12.75">
      <c r="A334" s="729"/>
      <c r="B334" s="741" t="s">
        <v>2236</v>
      </c>
      <c r="C334" s="742" t="s">
        <v>853</v>
      </c>
      <c r="D334" s="742">
        <v>1</v>
      </c>
      <c r="E334" s="942"/>
      <c r="F334" s="743">
        <f t="shared" si="2"/>
        <v>0</v>
      </c>
    </row>
    <row r="335" spans="1:6" ht="12.75">
      <c r="A335" s="729"/>
      <c r="B335" s="741" t="s">
        <v>2237</v>
      </c>
      <c r="C335" s="742" t="s">
        <v>853</v>
      </c>
      <c r="D335" s="742">
        <v>1</v>
      </c>
      <c r="E335" s="942"/>
      <c r="F335" s="743">
        <f t="shared" si="2"/>
        <v>0</v>
      </c>
    </row>
    <row r="336" spans="1:6" ht="12.75">
      <c r="A336" s="729"/>
      <c r="B336" s="741" t="s">
        <v>2238</v>
      </c>
      <c r="C336" s="742" t="s">
        <v>853</v>
      </c>
      <c r="D336" s="742">
        <v>1</v>
      </c>
      <c r="E336" s="942"/>
      <c r="F336" s="743">
        <f t="shared" si="2"/>
        <v>0</v>
      </c>
    </row>
    <row r="337" spans="1:6" ht="12.75">
      <c r="A337" s="729"/>
      <c r="B337" s="741" t="s">
        <v>2239</v>
      </c>
      <c r="C337" s="742" t="s">
        <v>853</v>
      </c>
      <c r="D337" s="742">
        <v>2</v>
      </c>
      <c r="E337" s="942"/>
      <c r="F337" s="743">
        <f t="shared" si="2"/>
        <v>0</v>
      </c>
    </row>
    <row r="338" spans="1:6" ht="12.75">
      <c r="A338" s="729"/>
      <c r="B338" s="741" t="s">
        <v>2240</v>
      </c>
      <c r="C338" s="742" t="s">
        <v>853</v>
      </c>
      <c r="D338" s="742">
        <v>2</v>
      </c>
      <c r="E338" s="942"/>
      <c r="F338" s="743">
        <f t="shared" si="2"/>
        <v>0</v>
      </c>
    </row>
    <row r="339" spans="1:6" ht="12.75">
      <c r="A339" s="729"/>
      <c r="B339" s="741" t="s">
        <v>2231</v>
      </c>
      <c r="C339" s="742" t="s">
        <v>107</v>
      </c>
      <c r="D339" s="742">
        <v>1</v>
      </c>
      <c r="E339" s="942"/>
      <c r="F339" s="743">
        <f t="shared" si="2"/>
        <v>0</v>
      </c>
    </row>
    <row r="340" spans="1:6" ht="12.75">
      <c r="A340" s="729"/>
      <c r="B340" s="741" t="s">
        <v>2232</v>
      </c>
      <c r="C340" s="742" t="s">
        <v>107</v>
      </c>
      <c r="D340" s="742">
        <v>3</v>
      </c>
      <c r="E340" s="942"/>
      <c r="F340" s="743">
        <f t="shared" si="2"/>
        <v>0</v>
      </c>
    </row>
    <row r="341" spans="1:6" ht="12.75">
      <c r="A341" s="729"/>
      <c r="B341" s="741"/>
      <c r="C341" s="742"/>
      <c r="D341" s="742"/>
      <c r="E341" s="743"/>
      <c r="F341" s="743"/>
    </row>
    <row r="342" spans="1:6" ht="12.75">
      <c r="A342" s="729"/>
      <c r="B342" s="741"/>
      <c r="C342" s="742"/>
      <c r="D342" s="742"/>
      <c r="E342" s="743"/>
      <c r="F342" s="743"/>
    </row>
    <row r="343" spans="1:6" ht="51">
      <c r="A343" s="729" t="s">
        <v>2243</v>
      </c>
      <c r="B343" s="741" t="s">
        <v>2244</v>
      </c>
      <c r="C343" s="742"/>
      <c r="D343" s="742"/>
      <c r="E343" s="743"/>
      <c r="F343" s="743"/>
    </row>
    <row r="344" spans="1:6" ht="12.75">
      <c r="A344" s="729"/>
      <c r="B344" s="741"/>
      <c r="C344" s="742"/>
      <c r="D344" s="742"/>
      <c r="E344" s="743"/>
      <c r="F344" s="743"/>
    </row>
    <row r="345" spans="1:6" ht="12.75">
      <c r="A345" s="729"/>
      <c r="B345" s="741" t="s">
        <v>2235</v>
      </c>
      <c r="C345" s="742" t="s">
        <v>853</v>
      </c>
      <c r="D345" s="742">
        <v>7</v>
      </c>
      <c r="E345" s="942"/>
      <c r="F345" s="743">
        <f aca="true" t="shared" si="3" ref="F345:F353">D345*E345</f>
        <v>0</v>
      </c>
    </row>
    <row r="346" spans="1:6" ht="12.75">
      <c r="A346" s="729"/>
      <c r="B346" s="741" t="s">
        <v>2236</v>
      </c>
      <c r="C346" s="742" t="s">
        <v>853</v>
      </c>
      <c r="D346" s="742">
        <v>4</v>
      </c>
      <c r="E346" s="942"/>
      <c r="F346" s="743">
        <f t="shared" si="3"/>
        <v>0</v>
      </c>
    </row>
    <row r="347" spans="1:6" ht="12.75">
      <c r="A347" s="729"/>
      <c r="B347" s="741" t="s">
        <v>2237</v>
      </c>
      <c r="C347" s="742" t="s">
        <v>853</v>
      </c>
      <c r="D347" s="742">
        <v>4</v>
      </c>
      <c r="E347" s="942"/>
      <c r="F347" s="743">
        <f t="shared" si="3"/>
        <v>0</v>
      </c>
    </row>
    <row r="348" spans="1:6" ht="12.75">
      <c r="A348" s="729"/>
      <c r="B348" s="741" t="s">
        <v>2238</v>
      </c>
      <c r="C348" s="742" t="s">
        <v>853</v>
      </c>
      <c r="D348" s="742">
        <v>7</v>
      </c>
      <c r="E348" s="942"/>
      <c r="F348" s="743">
        <f t="shared" si="3"/>
        <v>0</v>
      </c>
    </row>
    <row r="349" spans="1:6" ht="12.75">
      <c r="A349" s="729"/>
      <c r="B349" s="741" t="s">
        <v>2239</v>
      </c>
      <c r="C349" s="742" t="s">
        <v>853</v>
      </c>
      <c r="D349" s="742">
        <v>6</v>
      </c>
      <c r="E349" s="942"/>
      <c r="F349" s="743">
        <f t="shared" si="3"/>
        <v>0</v>
      </c>
    </row>
    <row r="350" spans="1:6" ht="12.75">
      <c r="A350" s="729"/>
      <c r="B350" s="741" t="s">
        <v>2240</v>
      </c>
      <c r="C350" s="742" t="s">
        <v>853</v>
      </c>
      <c r="D350" s="742">
        <v>12</v>
      </c>
      <c r="E350" s="942"/>
      <c r="F350" s="743">
        <f t="shared" si="3"/>
        <v>0</v>
      </c>
    </row>
    <row r="351" spans="1:6" ht="12.75">
      <c r="A351" s="729"/>
      <c r="B351" s="741" t="s">
        <v>2231</v>
      </c>
      <c r="C351" s="742" t="s">
        <v>107</v>
      </c>
      <c r="D351" s="742">
        <v>6</v>
      </c>
      <c r="E351" s="942"/>
      <c r="F351" s="743">
        <f t="shared" si="3"/>
        <v>0</v>
      </c>
    </row>
    <row r="352" spans="1:6" ht="12.75">
      <c r="A352" s="729"/>
      <c r="B352" s="741" t="s">
        <v>2232</v>
      </c>
      <c r="C352" s="742" t="s">
        <v>107</v>
      </c>
      <c r="D352" s="742">
        <v>12</v>
      </c>
      <c r="E352" s="942"/>
      <c r="F352" s="743">
        <f t="shared" si="3"/>
        <v>0</v>
      </c>
    </row>
    <row r="353" spans="1:6" ht="12.75">
      <c r="A353" s="729"/>
      <c r="B353" s="741" t="s">
        <v>2245</v>
      </c>
      <c r="C353" s="742" t="s">
        <v>107</v>
      </c>
      <c r="D353" s="742">
        <v>10</v>
      </c>
      <c r="E353" s="942"/>
      <c r="F353" s="743">
        <f t="shared" si="3"/>
        <v>0</v>
      </c>
    </row>
    <row r="354" spans="1:6" ht="12.75">
      <c r="A354" s="729"/>
      <c r="B354" s="741"/>
      <c r="C354" s="742"/>
      <c r="D354" s="742"/>
      <c r="E354" s="743"/>
      <c r="F354" s="743"/>
    </row>
    <row r="355" spans="1:6" ht="51">
      <c r="A355" s="729" t="s">
        <v>2246</v>
      </c>
      <c r="B355" s="741" t="s">
        <v>2247</v>
      </c>
      <c r="C355" s="742"/>
      <c r="D355" s="742"/>
      <c r="E355" s="743"/>
      <c r="F355" s="743"/>
    </row>
    <row r="356" spans="1:6" ht="12.75">
      <c r="A356" s="729"/>
      <c r="B356" s="741"/>
      <c r="C356" s="742"/>
      <c r="D356" s="742"/>
      <c r="E356" s="743"/>
      <c r="F356" s="743"/>
    </row>
    <row r="357" spans="1:6" ht="12.75">
      <c r="A357" s="729"/>
      <c r="B357" s="741" t="s">
        <v>2248</v>
      </c>
      <c r="C357" s="742" t="s">
        <v>107</v>
      </c>
      <c r="D357" s="742">
        <v>15</v>
      </c>
      <c r="E357" s="942"/>
      <c r="F357" s="743">
        <f>D357*E357</f>
        <v>0</v>
      </c>
    </row>
    <row r="358" spans="1:6" ht="12.75">
      <c r="A358" s="729"/>
      <c r="B358" s="741" t="s">
        <v>2249</v>
      </c>
      <c r="C358" s="742" t="s">
        <v>107</v>
      </c>
      <c r="D358" s="742">
        <v>30</v>
      </c>
      <c r="E358" s="942"/>
      <c r="F358" s="743">
        <f>D358*E358</f>
        <v>0</v>
      </c>
    </row>
    <row r="359" spans="1:6" ht="12.75">
      <c r="A359" s="729"/>
      <c r="B359" s="741" t="s">
        <v>2245</v>
      </c>
      <c r="C359" s="742" t="s">
        <v>107</v>
      </c>
      <c r="D359" s="742">
        <v>30</v>
      </c>
      <c r="E359" s="942"/>
      <c r="F359" s="743">
        <f>D359*E359</f>
        <v>0</v>
      </c>
    </row>
    <row r="360" spans="1:6" ht="12.75">
      <c r="A360" s="729"/>
      <c r="B360" s="741"/>
      <c r="C360" s="742"/>
      <c r="D360" s="742"/>
      <c r="E360" s="743"/>
      <c r="F360" s="743"/>
    </row>
    <row r="361" spans="1:6" ht="63.75">
      <c r="A361" s="729" t="s">
        <v>2250</v>
      </c>
      <c r="B361" s="747" t="s">
        <v>2251</v>
      </c>
      <c r="C361" s="742"/>
      <c r="D361" s="742"/>
      <c r="E361" s="743"/>
      <c r="F361" s="743"/>
    </row>
    <row r="362" spans="1:6" ht="12.75">
      <c r="A362" s="729"/>
      <c r="B362" s="741"/>
      <c r="C362" s="742"/>
      <c r="D362" s="742"/>
      <c r="E362" s="743"/>
      <c r="F362" s="743"/>
    </row>
    <row r="363" spans="1:6" ht="12.75">
      <c r="A363" s="729"/>
      <c r="B363" s="741" t="s">
        <v>2238</v>
      </c>
      <c r="C363" s="742" t="s">
        <v>853</v>
      </c>
      <c r="D363" s="742">
        <v>2</v>
      </c>
      <c r="E363" s="942"/>
      <c r="F363" s="743">
        <f aca="true" t="shared" si="4" ref="F363:F368">D363*E363</f>
        <v>0</v>
      </c>
    </row>
    <row r="364" spans="1:6" ht="12.75">
      <c r="A364" s="729"/>
      <c r="B364" s="741" t="s">
        <v>2239</v>
      </c>
      <c r="C364" s="742" t="s">
        <v>853</v>
      </c>
      <c r="D364" s="742">
        <v>1</v>
      </c>
      <c r="E364" s="942"/>
      <c r="F364" s="743">
        <f t="shared" si="4"/>
        <v>0</v>
      </c>
    </row>
    <row r="365" spans="1:6" ht="12.75">
      <c r="A365" s="729"/>
      <c r="B365" s="741" t="s">
        <v>2240</v>
      </c>
      <c r="C365" s="742" t="s">
        <v>853</v>
      </c>
      <c r="D365" s="742">
        <v>2</v>
      </c>
      <c r="E365" s="942"/>
      <c r="F365" s="743">
        <f t="shared" si="4"/>
        <v>0</v>
      </c>
    </row>
    <row r="366" spans="1:6" ht="12.75">
      <c r="A366" s="729"/>
      <c r="B366" s="741" t="s">
        <v>2252</v>
      </c>
      <c r="C366" s="742" t="s">
        <v>853</v>
      </c>
      <c r="D366" s="742">
        <v>2</v>
      </c>
      <c r="E366" s="942"/>
      <c r="F366" s="743">
        <f t="shared" si="4"/>
        <v>0</v>
      </c>
    </row>
    <row r="367" spans="1:6" ht="12.75">
      <c r="A367" s="729"/>
      <c r="B367" s="741" t="s">
        <v>2253</v>
      </c>
      <c r="C367" s="742" t="s">
        <v>853</v>
      </c>
      <c r="D367" s="742">
        <v>2</v>
      </c>
      <c r="E367" s="942"/>
      <c r="F367" s="743">
        <f t="shared" si="4"/>
        <v>0</v>
      </c>
    </row>
    <row r="368" spans="1:6" ht="12.75">
      <c r="A368" s="729"/>
      <c r="B368" s="741" t="s">
        <v>2254</v>
      </c>
      <c r="C368" s="742" t="s">
        <v>853</v>
      </c>
      <c r="D368" s="742">
        <v>1</v>
      </c>
      <c r="E368" s="942"/>
      <c r="F368" s="743">
        <f t="shared" si="4"/>
        <v>0</v>
      </c>
    </row>
    <row r="369" spans="1:6" ht="12.75">
      <c r="A369" s="729"/>
      <c r="B369" s="741"/>
      <c r="C369" s="742"/>
      <c r="D369" s="742"/>
      <c r="E369" s="743"/>
      <c r="F369" s="743"/>
    </row>
    <row r="370" spans="1:6" ht="12.75">
      <c r="A370" s="729"/>
      <c r="B370" s="741"/>
      <c r="C370" s="742"/>
      <c r="D370" s="742"/>
      <c r="E370" s="743"/>
      <c r="F370" s="743"/>
    </row>
    <row r="371" spans="1:6" ht="63.75">
      <c r="A371" s="729" t="s">
        <v>2255</v>
      </c>
      <c r="B371" s="741" t="s">
        <v>2256</v>
      </c>
      <c r="C371" s="742"/>
      <c r="D371" s="742"/>
      <c r="E371" s="743"/>
      <c r="F371" s="743"/>
    </row>
    <row r="372" spans="1:6" ht="12.75">
      <c r="A372" s="729"/>
      <c r="B372" s="741" t="s">
        <v>2257</v>
      </c>
      <c r="C372" s="742"/>
      <c r="D372" s="742"/>
      <c r="E372" s="743"/>
      <c r="F372" s="743"/>
    </row>
    <row r="373" spans="1:6" ht="12.75">
      <c r="A373" s="729"/>
      <c r="B373" s="741" t="s">
        <v>2258</v>
      </c>
      <c r="C373" s="742" t="s">
        <v>853</v>
      </c>
      <c r="D373" s="742">
        <v>1</v>
      </c>
      <c r="E373" s="942"/>
      <c r="F373" s="743">
        <f>D373*E373</f>
        <v>0</v>
      </c>
    </row>
    <row r="374" spans="1:6" ht="12.75">
      <c r="A374" s="729"/>
      <c r="B374" s="741" t="s">
        <v>2259</v>
      </c>
      <c r="C374" s="742" t="s">
        <v>853</v>
      </c>
      <c r="D374" s="742">
        <v>1</v>
      </c>
      <c r="E374" s="942"/>
      <c r="F374" s="743">
        <f>D374*E374</f>
        <v>0</v>
      </c>
    </row>
    <row r="375" spans="1:6" ht="12.75">
      <c r="A375" s="729"/>
      <c r="B375" s="741" t="s">
        <v>2260</v>
      </c>
      <c r="C375" s="742"/>
      <c r="D375" s="742"/>
      <c r="E375" s="743"/>
      <c r="F375" s="743"/>
    </row>
    <row r="376" spans="1:6" ht="12.75">
      <c r="A376" s="729"/>
      <c r="B376" s="741"/>
      <c r="C376" s="742"/>
      <c r="D376" s="742"/>
      <c r="E376" s="743"/>
      <c r="F376" s="743"/>
    </row>
    <row r="377" spans="1:6" ht="12.75">
      <c r="A377" s="729"/>
      <c r="B377" s="741"/>
      <c r="C377" s="742"/>
      <c r="D377" s="742"/>
      <c r="E377" s="743"/>
      <c r="F377" s="743"/>
    </row>
    <row r="378" spans="1:6" ht="63.75">
      <c r="A378" s="729" t="s">
        <v>2261</v>
      </c>
      <c r="B378" s="741" t="s">
        <v>2256</v>
      </c>
      <c r="C378" s="742"/>
      <c r="D378" s="742"/>
      <c r="E378" s="743"/>
      <c r="F378" s="743"/>
    </row>
    <row r="379" spans="1:6" ht="12.75">
      <c r="A379" s="729"/>
      <c r="B379" s="741" t="s">
        <v>2262</v>
      </c>
      <c r="C379" s="742"/>
      <c r="D379" s="742"/>
      <c r="E379" s="743"/>
      <c r="F379" s="743"/>
    </row>
    <row r="380" spans="1:6" ht="12.75">
      <c r="A380" s="729"/>
      <c r="B380" s="741" t="s">
        <v>2263</v>
      </c>
      <c r="C380" s="742" t="s">
        <v>853</v>
      </c>
      <c r="D380" s="742">
        <v>1</v>
      </c>
      <c r="E380" s="942"/>
      <c r="F380" s="743">
        <f>D380*E380</f>
        <v>0</v>
      </c>
    </row>
    <row r="381" spans="1:6" ht="12.75">
      <c r="A381" s="729"/>
      <c r="B381" s="741" t="s">
        <v>2259</v>
      </c>
      <c r="C381" s="742" t="s">
        <v>853</v>
      </c>
      <c r="D381" s="742">
        <v>1</v>
      </c>
      <c r="E381" s="942"/>
      <c r="F381" s="743">
        <f>D381*E381</f>
        <v>0</v>
      </c>
    </row>
    <row r="382" spans="1:6" ht="12.75">
      <c r="A382" s="729"/>
      <c r="B382" s="741" t="s">
        <v>2260</v>
      </c>
      <c r="C382" s="742"/>
      <c r="D382" s="742"/>
      <c r="E382" s="743"/>
      <c r="F382" s="743"/>
    </row>
    <row r="383" spans="1:6" ht="12.75">
      <c r="A383" s="729"/>
      <c r="B383" s="741"/>
      <c r="C383" s="742"/>
      <c r="D383" s="742"/>
      <c r="E383" s="743"/>
      <c r="F383" s="743"/>
    </row>
    <row r="384" spans="1:6" ht="12.75">
      <c r="A384" s="729"/>
      <c r="B384" s="741"/>
      <c r="C384" s="742"/>
      <c r="D384" s="742"/>
      <c r="E384" s="743"/>
      <c r="F384" s="743"/>
    </row>
    <row r="385" spans="1:6" ht="63.75">
      <c r="A385" s="729" t="s">
        <v>2264</v>
      </c>
      <c r="B385" s="741" t="s">
        <v>2265</v>
      </c>
      <c r="C385" s="742"/>
      <c r="D385" s="742"/>
      <c r="E385" s="743"/>
      <c r="F385" s="743"/>
    </row>
    <row r="386" spans="1:6" ht="12.75">
      <c r="A386" s="729"/>
      <c r="B386" s="741" t="s">
        <v>2266</v>
      </c>
      <c r="C386" s="742"/>
      <c r="D386" s="742"/>
      <c r="E386" s="743"/>
      <c r="F386" s="743"/>
    </row>
    <row r="387" spans="1:6" ht="12.75">
      <c r="A387" s="729"/>
      <c r="B387" s="741" t="s">
        <v>2267</v>
      </c>
      <c r="C387" s="742" t="s">
        <v>853</v>
      </c>
      <c r="D387" s="742">
        <v>1</v>
      </c>
      <c r="E387" s="942"/>
      <c r="F387" s="743">
        <f>D387*E387</f>
        <v>0</v>
      </c>
    </row>
    <row r="388" spans="1:6" ht="12.75">
      <c r="A388" s="729"/>
      <c r="B388" s="741" t="s">
        <v>2259</v>
      </c>
      <c r="C388" s="742" t="s">
        <v>853</v>
      </c>
      <c r="D388" s="742">
        <v>1</v>
      </c>
      <c r="E388" s="942"/>
      <c r="F388" s="743">
        <f>D388*E388</f>
        <v>0</v>
      </c>
    </row>
    <row r="389" spans="1:6" ht="12.75">
      <c r="A389" s="729"/>
      <c r="B389" s="741" t="s">
        <v>2260</v>
      </c>
      <c r="C389" s="742"/>
      <c r="D389" s="742"/>
      <c r="E389" s="743"/>
      <c r="F389" s="743"/>
    </row>
    <row r="390" spans="1:6" ht="12.75">
      <c r="A390" s="729"/>
      <c r="B390" s="741"/>
      <c r="C390" s="742"/>
      <c r="D390" s="742"/>
      <c r="E390" s="743"/>
      <c r="F390" s="743"/>
    </row>
    <row r="391" spans="1:6" ht="12.75">
      <c r="A391" s="729"/>
      <c r="B391" s="741"/>
      <c r="C391" s="742"/>
      <c r="D391" s="742"/>
      <c r="E391" s="743"/>
      <c r="F391" s="743"/>
    </row>
    <row r="392" spans="1:6" ht="63.75">
      <c r="A392" s="729" t="s">
        <v>2268</v>
      </c>
      <c r="B392" s="741" t="s">
        <v>2269</v>
      </c>
      <c r="C392" s="742"/>
      <c r="D392" s="742"/>
      <c r="E392" s="743"/>
      <c r="F392" s="743"/>
    </row>
    <row r="393" spans="1:6" ht="12.75">
      <c r="A393" s="729"/>
      <c r="B393" s="741" t="s">
        <v>2266</v>
      </c>
      <c r="C393" s="742"/>
      <c r="D393" s="742"/>
      <c r="E393" s="743"/>
      <c r="F393" s="743"/>
    </row>
    <row r="394" spans="1:6" ht="12.75">
      <c r="A394" s="729"/>
      <c r="B394" s="741" t="s">
        <v>2270</v>
      </c>
      <c r="C394" s="742" t="s">
        <v>853</v>
      </c>
      <c r="D394" s="742">
        <v>1</v>
      </c>
      <c r="E394" s="942"/>
      <c r="F394" s="743">
        <f>D394*E394</f>
        <v>0</v>
      </c>
    </row>
    <row r="395" spans="1:6" ht="12.75">
      <c r="A395" s="729"/>
      <c r="B395" s="741" t="s">
        <v>2271</v>
      </c>
      <c r="C395" s="742" t="s">
        <v>853</v>
      </c>
      <c r="D395" s="742">
        <v>1</v>
      </c>
      <c r="E395" s="942"/>
      <c r="F395" s="743">
        <f>D395*E395</f>
        <v>0</v>
      </c>
    </row>
    <row r="396" spans="1:6" ht="12.75">
      <c r="A396" s="729"/>
      <c r="B396" s="741" t="s">
        <v>2260</v>
      </c>
      <c r="C396" s="742"/>
      <c r="D396" s="742"/>
      <c r="E396" s="743"/>
      <c r="F396" s="743"/>
    </row>
    <row r="397" spans="1:6" ht="12.75">
      <c r="A397" s="729"/>
      <c r="B397" s="741"/>
      <c r="C397" s="742"/>
      <c r="D397" s="742"/>
      <c r="E397" s="743"/>
      <c r="F397" s="743"/>
    </row>
    <row r="398" spans="1:6" ht="12.75">
      <c r="A398" s="729"/>
      <c r="B398" s="741"/>
      <c r="C398" s="742"/>
      <c r="D398" s="742"/>
      <c r="E398" s="743"/>
      <c r="F398" s="743"/>
    </row>
    <row r="399" spans="1:6" ht="63.75">
      <c r="A399" s="729" t="s">
        <v>2272</v>
      </c>
      <c r="B399" s="741" t="s">
        <v>2273</v>
      </c>
      <c r="C399" s="742"/>
      <c r="D399" s="742"/>
      <c r="E399" s="743"/>
      <c r="F399" s="743"/>
    </row>
    <row r="400" spans="1:6" ht="12.75">
      <c r="A400" s="729"/>
      <c r="B400" s="741" t="s">
        <v>2266</v>
      </c>
      <c r="C400" s="742"/>
      <c r="D400" s="742"/>
      <c r="E400" s="743"/>
      <c r="F400" s="743"/>
    </row>
    <row r="401" spans="1:6" ht="12.75">
      <c r="A401" s="729"/>
      <c r="B401" s="741" t="s">
        <v>2270</v>
      </c>
      <c r="C401" s="742" t="s">
        <v>853</v>
      </c>
      <c r="D401" s="742">
        <v>1</v>
      </c>
      <c r="E401" s="942"/>
      <c r="F401" s="743">
        <f>D401*E401</f>
        <v>0</v>
      </c>
    </row>
    <row r="402" spans="1:6" ht="12.75">
      <c r="A402" s="729"/>
      <c r="B402" s="741" t="s">
        <v>2274</v>
      </c>
      <c r="C402" s="742" t="s">
        <v>853</v>
      </c>
      <c r="D402" s="742">
        <v>1</v>
      </c>
      <c r="E402" s="942"/>
      <c r="F402" s="743">
        <f>D402*E402</f>
        <v>0</v>
      </c>
    </row>
    <row r="403" spans="1:6" ht="12.75">
      <c r="A403" s="729"/>
      <c r="B403" s="741" t="s">
        <v>2260</v>
      </c>
      <c r="C403" s="742"/>
      <c r="D403" s="742"/>
      <c r="E403" s="743"/>
      <c r="F403" s="743"/>
    </row>
    <row r="404" spans="1:6" ht="12.75">
      <c r="A404" s="729"/>
      <c r="B404" s="741"/>
      <c r="C404" s="742"/>
      <c r="D404" s="742"/>
      <c r="E404" s="743"/>
      <c r="F404" s="743"/>
    </row>
    <row r="405" spans="1:6" ht="12.75">
      <c r="A405" s="729"/>
      <c r="B405" s="741"/>
      <c r="C405" s="742"/>
      <c r="D405" s="742"/>
      <c r="E405" s="743"/>
      <c r="F405" s="743"/>
    </row>
    <row r="406" spans="1:6" ht="63.75">
      <c r="A406" s="729" t="s">
        <v>2275</v>
      </c>
      <c r="B406" s="741" t="s">
        <v>2273</v>
      </c>
      <c r="C406" s="742"/>
      <c r="D406" s="742"/>
      <c r="E406" s="743"/>
      <c r="F406" s="743"/>
    </row>
    <row r="407" spans="1:6" ht="12.75">
      <c r="A407" s="729"/>
      <c r="B407" s="741" t="s">
        <v>2266</v>
      </c>
      <c r="C407" s="742"/>
      <c r="D407" s="742"/>
      <c r="E407" s="743"/>
      <c r="F407" s="743"/>
    </row>
    <row r="408" spans="1:6" ht="12.75">
      <c r="A408" s="729"/>
      <c r="B408" s="741" t="s">
        <v>2276</v>
      </c>
      <c r="C408" s="742" t="s">
        <v>853</v>
      </c>
      <c r="D408" s="742">
        <v>1</v>
      </c>
      <c r="E408" s="942"/>
      <c r="F408" s="743">
        <f>D408*E408</f>
        <v>0</v>
      </c>
    </row>
    <row r="409" spans="1:6" ht="12.75">
      <c r="A409" s="729"/>
      <c r="B409" s="741" t="s">
        <v>2274</v>
      </c>
      <c r="C409" s="742" t="s">
        <v>853</v>
      </c>
      <c r="D409" s="742">
        <v>1</v>
      </c>
      <c r="E409" s="942"/>
      <c r="F409" s="743">
        <f>D409*E409</f>
        <v>0</v>
      </c>
    </row>
    <row r="410" spans="1:6" ht="12.75">
      <c r="A410" s="729"/>
      <c r="B410" s="741" t="s">
        <v>2260</v>
      </c>
      <c r="C410" s="742"/>
      <c r="D410" s="742"/>
      <c r="E410" s="743"/>
      <c r="F410" s="743"/>
    </row>
    <row r="411" spans="1:6" ht="12.75">
      <c r="A411" s="729"/>
      <c r="B411" s="741"/>
      <c r="C411" s="742"/>
      <c r="D411" s="742"/>
      <c r="E411" s="743"/>
      <c r="F411" s="743"/>
    </row>
    <row r="412" spans="1:6" ht="12.75">
      <c r="A412" s="729"/>
      <c r="B412" s="741"/>
      <c r="C412" s="742"/>
      <c r="D412" s="742"/>
      <c r="E412" s="743"/>
      <c r="F412" s="743"/>
    </row>
    <row r="413" spans="1:6" ht="63.75">
      <c r="A413" s="729" t="s">
        <v>2277</v>
      </c>
      <c r="B413" s="741" t="s">
        <v>2278</v>
      </c>
      <c r="C413" s="742"/>
      <c r="D413" s="742"/>
      <c r="E413" s="743"/>
      <c r="F413" s="743"/>
    </row>
    <row r="414" spans="1:6" ht="12.75">
      <c r="A414" s="729"/>
      <c r="B414" s="741" t="s">
        <v>2279</v>
      </c>
      <c r="C414" s="742" t="s">
        <v>853</v>
      </c>
      <c r="D414" s="742">
        <v>4</v>
      </c>
      <c r="E414" s="942"/>
      <c r="F414" s="743">
        <f>D414*E414</f>
        <v>0</v>
      </c>
    </row>
    <row r="415" spans="1:6" ht="12.75">
      <c r="A415" s="729"/>
      <c r="B415" s="741" t="s">
        <v>2280</v>
      </c>
      <c r="C415" s="742" t="s">
        <v>853</v>
      </c>
      <c r="D415" s="742">
        <v>2</v>
      </c>
      <c r="E415" s="942"/>
      <c r="F415" s="743">
        <f>D415*E415</f>
        <v>0</v>
      </c>
    </row>
    <row r="416" spans="1:6" ht="12.75">
      <c r="A416" s="729"/>
      <c r="B416" s="741" t="s">
        <v>2260</v>
      </c>
      <c r="C416" s="742"/>
      <c r="D416" s="742"/>
      <c r="E416" s="743"/>
      <c r="F416" s="743"/>
    </row>
    <row r="417" spans="1:6" ht="12.75">
      <c r="A417" s="729"/>
      <c r="B417" s="741"/>
      <c r="C417" s="742"/>
      <c r="D417" s="742"/>
      <c r="E417" s="743"/>
      <c r="F417" s="743"/>
    </row>
    <row r="418" spans="1:6" ht="25.5">
      <c r="A418" s="729" t="s">
        <v>2281</v>
      </c>
      <c r="B418" s="741" t="s">
        <v>2282</v>
      </c>
      <c r="C418" s="742"/>
      <c r="D418" s="742"/>
      <c r="E418" s="743"/>
      <c r="F418" s="743"/>
    </row>
    <row r="419" spans="1:6" ht="12.75">
      <c r="A419" s="729"/>
      <c r="B419" s="741" t="s">
        <v>2283</v>
      </c>
      <c r="C419" s="742"/>
      <c r="D419" s="742"/>
      <c r="E419" s="743"/>
      <c r="F419" s="743"/>
    </row>
    <row r="420" spans="1:6" ht="12.75">
      <c r="A420" s="729"/>
      <c r="B420" s="741" t="s">
        <v>2284</v>
      </c>
      <c r="C420" s="742"/>
      <c r="D420" s="742"/>
      <c r="E420" s="743"/>
      <c r="F420" s="743"/>
    </row>
    <row r="421" spans="1:6" ht="12.75">
      <c r="A421" s="729"/>
      <c r="B421" s="741" t="s">
        <v>2285</v>
      </c>
      <c r="C421" s="742" t="s">
        <v>853</v>
      </c>
      <c r="D421" s="742">
        <v>20</v>
      </c>
      <c r="E421" s="942"/>
      <c r="F421" s="743">
        <f>D421*E421</f>
        <v>0</v>
      </c>
    </row>
    <row r="422" spans="1:6" ht="12.75">
      <c r="A422" s="729"/>
      <c r="B422" s="741"/>
      <c r="C422" s="742"/>
      <c r="D422" s="742"/>
      <c r="E422" s="743"/>
      <c r="F422" s="743"/>
    </row>
    <row r="423" spans="1:6" ht="25.5">
      <c r="A423" s="729" t="s">
        <v>2286</v>
      </c>
      <c r="B423" s="741" t="s">
        <v>2287</v>
      </c>
      <c r="C423" s="742"/>
      <c r="D423" s="742"/>
      <c r="E423" s="743"/>
      <c r="F423" s="743"/>
    </row>
    <row r="424" spans="1:6" ht="12.75">
      <c r="A424" s="729"/>
      <c r="B424" s="741" t="s">
        <v>2288</v>
      </c>
      <c r="C424" s="742"/>
      <c r="D424" s="742"/>
      <c r="E424" s="743"/>
      <c r="F424" s="743"/>
    </row>
    <row r="425" spans="1:6" ht="12.75">
      <c r="A425" s="729"/>
      <c r="B425" s="741" t="s">
        <v>2284</v>
      </c>
      <c r="C425" s="742"/>
      <c r="D425" s="742"/>
      <c r="E425" s="743"/>
      <c r="F425" s="743"/>
    </row>
    <row r="426" spans="1:6" ht="12.75">
      <c r="A426" s="729"/>
      <c r="B426" s="741" t="s">
        <v>2289</v>
      </c>
      <c r="C426" s="742" t="s">
        <v>853</v>
      </c>
      <c r="D426" s="742">
        <v>20</v>
      </c>
      <c r="E426" s="942"/>
      <c r="F426" s="743">
        <f>D426*E426</f>
        <v>0</v>
      </c>
    </row>
    <row r="427" spans="1:6" ht="12.75">
      <c r="A427" s="729"/>
      <c r="B427" s="741"/>
      <c r="C427" s="742"/>
      <c r="D427" s="742"/>
      <c r="E427" s="743"/>
      <c r="F427" s="743"/>
    </row>
    <row r="428" spans="1:6" ht="63.75">
      <c r="A428" s="729" t="s">
        <v>2290</v>
      </c>
      <c r="B428" s="741" t="s">
        <v>2291</v>
      </c>
      <c r="C428" s="742"/>
      <c r="D428" s="742"/>
      <c r="E428" s="743"/>
      <c r="F428" s="743"/>
    </row>
    <row r="429" spans="1:6" ht="12.75">
      <c r="A429" s="729"/>
      <c r="B429" s="741"/>
      <c r="C429" s="742" t="s">
        <v>853</v>
      </c>
      <c r="D429" s="742">
        <v>1</v>
      </c>
      <c r="E429" s="942"/>
      <c r="F429" s="743">
        <f>D429*E429</f>
        <v>0</v>
      </c>
    </row>
    <row r="430" spans="1:6" ht="12.75">
      <c r="A430" s="729"/>
      <c r="B430" s="741"/>
      <c r="C430" s="742"/>
      <c r="D430" s="742"/>
      <c r="E430" s="743"/>
      <c r="F430" s="743"/>
    </row>
    <row r="431" spans="1:6" ht="114.75">
      <c r="A431" s="729" t="s">
        <v>2292</v>
      </c>
      <c r="B431" s="741" t="s">
        <v>2293</v>
      </c>
      <c r="C431" s="742"/>
      <c r="D431" s="742"/>
      <c r="E431" s="743"/>
      <c r="F431" s="743"/>
    </row>
    <row r="432" spans="1:6" ht="12.75">
      <c r="A432" s="729"/>
      <c r="B432" s="741" t="s">
        <v>2294</v>
      </c>
      <c r="C432" s="742"/>
      <c r="D432" s="742"/>
      <c r="E432" s="743"/>
      <c r="F432" s="743"/>
    </row>
    <row r="433" spans="1:6" ht="12.75">
      <c r="A433" s="729"/>
      <c r="B433" s="741" t="s">
        <v>2295</v>
      </c>
      <c r="C433" s="742"/>
      <c r="D433" s="742"/>
      <c r="E433" s="743"/>
      <c r="F433" s="743"/>
    </row>
    <row r="434" spans="1:6" ht="12.75">
      <c r="A434" s="729"/>
      <c r="B434" s="741" t="s">
        <v>2296</v>
      </c>
      <c r="C434" s="742"/>
      <c r="D434" s="742"/>
      <c r="E434" s="743"/>
      <c r="F434" s="743"/>
    </row>
    <row r="435" spans="1:6" ht="12.75">
      <c r="A435" s="729"/>
      <c r="B435" s="741" t="s">
        <v>2297</v>
      </c>
      <c r="C435" s="742"/>
      <c r="D435" s="742"/>
      <c r="E435" s="743"/>
      <c r="F435" s="743"/>
    </row>
    <row r="436" spans="1:6" ht="12.75">
      <c r="A436" s="729"/>
      <c r="B436" s="741" t="s">
        <v>2298</v>
      </c>
      <c r="C436" s="742"/>
      <c r="D436" s="742"/>
      <c r="E436" s="743"/>
      <c r="F436" s="743"/>
    </row>
    <row r="437" spans="1:6" ht="12.75">
      <c r="A437" s="729"/>
      <c r="B437" s="741" t="s">
        <v>2299</v>
      </c>
      <c r="C437" s="742"/>
      <c r="D437" s="742"/>
      <c r="E437" s="743"/>
      <c r="F437" s="743"/>
    </row>
    <row r="438" spans="1:6" ht="12.75">
      <c r="A438" s="729"/>
      <c r="B438" s="741" t="s">
        <v>2300</v>
      </c>
      <c r="C438" s="742"/>
      <c r="D438" s="742"/>
      <c r="E438" s="743"/>
      <c r="F438" s="743"/>
    </row>
    <row r="439" spans="1:6" ht="12.75">
      <c r="A439" s="729"/>
      <c r="B439" s="741" t="s">
        <v>2301</v>
      </c>
      <c r="C439" s="742"/>
      <c r="D439" s="742"/>
      <c r="E439" s="743"/>
      <c r="F439" s="743"/>
    </row>
    <row r="440" spans="1:6" ht="12.75">
      <c r="A440" s="729"/>
      <c r="B440" s="741" t="s">
        <v>2302</v>
      </c>
      <c r="C440" s="742" t="s">
        <v>107</v>
      </c>
      <c r="D440" s="742">
        <v>1</v>
      </c>
      <c r="E440" s="942"/>
      <c r="F440" s="743">
        <f>D440*E440</f>
        <v>0</v>
      </c>
    </row>
    <row r="441" spans="1:6" ht="12.75">
      <c r="A441" s="729"/>
      <c r="B441" s="741"/>
      <c r="C441" s="742"/>
      <c r="D441" s="742"/>
      <c r="E441" s="743"/>
      <c r="F441" s="743"/>
    </row>
    <row r="442" spans="1:6" ht="12.75">
      <c r="A442" s="729"/>
      <c r="B442" s="741"/>
      <c r="C442" s="742"/>
      <c r="D442" s="742"/>
      <c r="E442" s="743"/>
      <c r="F442" s="743"/>
    </row>
    <row r="443" spans="1:6" ht="114.75">
      <c r="A443" s="729" t="s">
        <v>2303</v>
      </c>
      <c r="B443" s="741" t="s">
        <v>2304</v>
      </c>
      <c r="C443" s="742"/>
      <c r="D443" s="742"/>
      <c r="E443" s="743"/>
      <c r="F443" s="743"/>
    </row>
    <row r="444" spans="1:6" ht="12.75">
      <c r="A444" s="729"/>
      <c r="B444" s="741" t="s">
        <v>2294</v>
      </c>
      <c r="C444" s="742"/>
      <c r="D444" s="742"/>
      <c r="E444" s="743"/>
      <c r="F444" s="743"/>
    </row>
    <row r="445" spans="1:6" ht="12.75">
      <c r="A445" s="729"/>
      <c r="B445" s="741" t="s">
        <v>2295</v>
      </c>
      <c r="C445" s="742"/>
      <c r="D445" s="742"/>
      <c r="E445" s="743"/>
      <c r="F445" s="743"/>
    </row>
    <row r="446" spans="1:6" ht="12.75">
      <c r="A446" s="729"/>
      <c r="B446" s="741" t="s">
        <v>2296</v>
      </c>
      <c r="C446" s="742"/>
      <c r="D446" s="742"/>
      <c r="E446" s="743"/>
      <c r="F446" s="743"/>
    </row>
    <row r="447" spans="1:6" ht="12.75">
      <c r="A447" s="729"/>
      <c r="B447" s="741" t="s">
        <v>2297</v>
      </c>
      <c r="C447" s="742"/>
      <c r="D447" s="742"/>
      <c r="E447" s="743"/>
      <c r="F447" s="743"/>
    </row>
    <row r="448" spans="1:6" ht="12.75">
      <c r="A448" s="729"/>
      <c r="B448" s="741" t="s">
        <v>2298</v>
      </c>
      <c r="C448" s="742"/>
      <c r="D448" s="742"/>
      <c r="E448" s="743"/>
      <c r="F448" s="743"/>
    </row>
    <row r="449" spans="1:6" ht="12.75">
      <c r="A449" s="729"/>
      <c r="B449" s="741" t="s">
        <v>2299</v>
      </c>
      <c r="C449" s="742"/>
      <c r="D449" s="742"/>
      <c r="E449" s="743"/>
      <c r="F449" s="743"/>
    </row>
    <row r="450" spans="1:6" ht="12.75">
      <c r="A450" s="729"/>
      <c r="B450" s="741" t="s">
        <v>2300</v>
      </c>
      <c r="C450" s="742"/>
      <c r="D450" s="742"/>
      <c r="E450" s="743"/>
      <c r="F450" s="743"/>
    </row>
    <row r="451" spans="1:6" ht="12.75">
      <c r="A451" s="729"/>
      <c r="B451" s="741" t="s">
        <v>2301</v>
      </c>
      <c r="C451" s="742"/>
      <c r="D451" s="742"/>
      <c r="E451" s="743"/>
      <c r="F451" s="743"/>
    </row>
    <row r="452" spans="1:6" ht="12.75">
      <c r="A452" s="729"/>
      <c r="B452" s="741" t="s">
        <v>2302</v>
      </c>
      <c r="C452" s="742" t="s">
        <v>107</v>
      </c>
      <c r="D452" s="742">
        <v>1</v>
      </c>
      <c r="E452" s="942"/>
      <c r="F452" s="743">
        <f>D452*E452</f>
        <v>0</v>
      </c>
    </row>
    <row r="453" spans="1:6" ht="12.75">
      <c r="A453" s="729"/>
      <c r="B453" s="741"/>
      <c r="C453" s="742"/>
      <c r="D453" s="742"/>
      <c r="E453" s="743"/>
      <c r="F453" s="743"/>
    </row>
    <row r="454" spans="1:6" ht="12.75">
      <c r="A454" s="729"/>
      <c r="B454" s="741"/>
      <c r="C454" s="742"/>
      <c r="D454" s="742"/>
      <c r="E454" s="743"/>
      <c r="F454" s="743"/>
    </row>
    <row r="455" spans="1:6" ht="114.75">
      <c r="A455" s="729" t="s">
        <v>2305</v>
      </c>
      <c r="B455" s="741" t="s">
        <v>2306</v>
      </c>
      <c r="C455" s="742"/>
      <c r="D455" s="742"/>
      <c r="E455" s="743"/>
      <c r="F455" s="743"/>
    </row>
    <row r="456" spans="1:6" ht="12.75">
      <c r="A456" s="729"/>
      <c r="B456" s="741" t="s">
        <v>2307</v>
      </c>
      <c r="C456" s="742"/>
      <c r="D456" s="742"/>
      <c r="E456" s="743"/>
      <c r="F456" s="743"/>
    </row>
    <row r="457" spans="1:6" ht="12.75">
      <c r="A457" s="729"/>
      <c r="B457" s="741" t="s">
        <v>2308</v>
      </c>
      <c r="C457" s="742"/>
      <c r="D457" s="742"/>
      <c r="E457" s="743"/>
      <c r="F457" s="743"/>
    </row>
    <row r="458" spans="1:6" ht="12.75">
      <c r="A458" s="729"/>
      <c r="B458" s="741" t="s">
        <v>2298</v>
      </c>
      <c r="C458" s="742"/>
      <c r="D458" s="742"/>
      <c r="E458" s="743"/>
      <c r="F458" s="743"/>
    </row>
    <row r="459" spans="1:6" ht="12.75">
      <c r="A459" s="729"/>
      <c r="B459" s="741" t="s">
        <v>2309</v>
      </c>
      <c r="C459" s="742"/>
      <c r="D459" s="742"/>
      <c r="E459" s="743"/>
      <c r="F459" s="743"/>
    </row>
    <row r="460" spans="1:6" ht="12.75">
      <c r="A460" s="729"/>
      <c r="B460" s="741" t="s">
        <v>2301</v>
      </c>
      <c r="C460" s="742"/>
      <c r="D460" s="742"/>
      <c r="E460" s="743"/>
      <c r="F460" s="743"/>
    </row>
    <row r="461" spans="1:6" ht="12.75">
      <c r="A461" s="729"/>
      <c r="B461" s="741" t="s">
        <v>2302</v>
      </c>
      <c r="C461" s="742" t="s">
        <v>107</v>
      </c>
      <c r="D461" s="742">
        <v>1</v>
      </c>
      <c r="E461" s="942"/>
      <c r="F461" s="743">
        <f>D461*E461</f>
        <v>0</v>
      </c>
    </row>
    <row r="462" spans="1:6" ht="12.75">
      <c r="A462" s="729"/>
      <c r="B462" s="741"/>
      <c r="C462" s="742"/>
      <c r="D462" s="742"/>
      <c r="E462" s="743"/>
      <c r="F462" s="743"/>
    </row>
    <row r="463" spans="1:6" ht="12.75">
      <c r="A463" s="729"/>
      <c r="B463" s="741"/>
      <c r="C463" s="742"/>
      <c r="D463" s="742"/>
      <c r="E463" s="743"/>
      <c r="F463" s="743"/>
    </row>
    <row r="464" spans="1:6" ht="114.75">
      <c r="A464" s="729" t="s">
        <v>2310</v>
      </c>
      <c r="B464" s="741" t="s">
        <v>2311</v>
      </c>
      <c r="C464" s="742"/>
      <c r="D464" s="742"/>
      <c r="E464" s="743"/>
      <c r="F464" s="743"/>
    </row>
    <row r="465" spans="1:6" ht="12.75">
      <c r="A465" s="729"/>
      <c r="B465" s="741" t="s">
        <v>2307</v>
      </c>
      <c r="C465" s="742"/>
      <c r="D465" s="742"/>
      <c r="E465" s="743"/>
      <c r="F465" s="743"/>
    </row>
    <row r="466" spans="1:6" ht="12.75">
      <c r="A466" s="729"/>
      <c r="B466" s="741" t="s">
        <v>2308</v>
      </c>
      <c r="C466" s="742"/>
      <c r="D466" s="742"/>
      <c r="E466" s="743"/>
      <c r="F466" s="743"/>
    </row>
    <row r="467" spans="1:6" ht="12.75">
      <c r="A467" s="729"/>
      <c r="B467" s="741" t="s">
        <v>2298</v>
      </c>
      <c r="C467" s="742"/>
      <c r="D467" s="742"/>
      <c r="E467" s="743"/>
      <c r="F467" s="743"/>
    </row>
    <row r="468" spans="1:6" ht="12.75">
      <c r="A468" s="729"/>
      <c r="B468" s="741" t="s">
        <v>2309</v>
      </c>
      <c r="C468" s="742"/>
      <c r="D468" s="742"/>
      <c r="E468" s="743"/>
      <c r="F468" s="743"/>
    </row>
    <row r="469" spans="1:6" ht="12.75">
      <c r="A469" s="729"/>
      <c r="B469" s="741" t="s">
        <v>2301</v>
      </c>
      <c r="C469" s="742"/>
      <c r="D469" s="742"/>
      <c r="E469" s="743"/>
      <c r="F469" s="743"/>
    </row>
    <row r="470" spans="1:6" ht="12.75">
      <c r="A470" s="729"/>
      <c r="B470" s="741" t="s">
        <v>2302</v>
      </c>
      <c r="C470" s="742" t="s">
        <v>107</v>
      </c>
      <c r="D470" s="742">
        <v>1</v>
      </c>
      <c r="E470" s="942"/>
      <c r="F470" s="743">
        <f>D470*E470</f>
        <v>0</v>
      </c>
    </row>
    <row r="471" spans="1:6" ht="12.75">
      <c r="A471" s="729"/>
      <c r="B471" s="741"/>
      <c r="C471" s="742"/>
      <c r="D471" s="742"/>
      <c r="E471" s="743"/>
      <c r="F471" s="743"/>
    </row>
    <row r="472" spans="1:6" ht="12.75">
      <c r="A472" s="729"/>
      <c r="B472" s="741"/>
      <c r="C472" s="742"/>
      <c r="D472" s="742"/>
      <c r="E472" s="743"/>
      <c r="F472" s="743"/>
    </row>
    <row r="473" spans="1:6" ht="25.5">
      <c r="A473" s="729" t="s">
        <v>2312</v>
      </c>
      <c r="B473" s="741" t="s">
        <v>2313</v>
      </c>
      <c r="C473" s="742"/>
      <c r="D473" s="742"/>
      <c r="E473" s="743"/>
      <c r="F473" s="743"/>
    </row>
    <row r="474" spans="1:6" ht="12.75">
      <c r="A474" s="729"/>
      <c r="B474" s="741" t="s">
        <v>2314</v>
      </c>
      <c r="C474" s="742"/>
      <c r="D474" s="742"/>
      <c r="E474" s="743"/>
      <c r="F474" s="743"/>
    </row>
    <row r="475" spans="1:6" ht="12.75">
      <c r="A475" s="729"/>
      <c r="B475" s="741" t="s">
        <v>2315</v>
      </c>
      <c r="C475" s="742"/>
      <c r="D475" s="742"/>
      <c r="E475" s="743"/>
      <c r="F475" s="743"/>
    </row>
    <row r="476" spans="1:6" ht="12.75">
      <c r="A476" s="729"/>
      <c r="B476" s="741" t="s">
        <v>2316</v>
      </c>
      <c r="C476" s="742"/>
      <c r="D476" s="742"/>
      <c r="E476" s="743"/>
      <c r="F476" s="743"/>
    </row>
    <row r="477" spans="1:6" ht="12.75">
      <c r="A477" s="729"/>
      <c r="B477" s="741" t="s">
        <v>2317</v>
      </c>
      <c r="C477" s="742"/>
      <c r="D477" s="742"/>
      <c r="E477" s="743"/>
      <c r="F477" s="743"/>
    </row>
    <row r="478" spans="1:6" ht="12.75">
      <c r="A478" s="729"/>
      <c r="B478" s="741"/>
      <c r="C478" s="742" t="s">
        <v>107</v>
      </c>
      <c r="D478" s="742">
        <v>1</v>
      </c>
      <c r="E478" s="942"/>
      <c r="F478" s="743">
        <f>D478*E478</f>
        <v>0</v>
      </c>
    </row>
    <row r="479" spans="1:6" ht="12.75">
      <c r="A479" s="729"/>
      <c r="B479" s="741"/>
      <c r="C479" s="742"/>
      <c r="D479" s="742"/>
      <c r="E479" s="743"/>
      <c r="F479" s="743"/>
    </row>
    <row r="480" spans="1:6" ht="25.5">
      <c r="A480" s="729" t="s">
        <v>2318</v>
      </c>
      <c r="B480" s="741" t="s">
        <v>2319</v>
      </c>
      <c r="C480" s="742"/>
      <c r="D480" s="742"/>
      <c r="E480" s="743"/>
      <c r="F480" s="743"/>
    </row>
    <row r="481" spans="1:6" ht="76.5">
      <c r="A481" s="729"/>
      <c r="B481" s="741" t="s">
        <v>2320</v>
      </c>
      <c r="C481" s="742"/>
      <c r="D481" s="742"/>
      <c r="E481" s="743"/>
      <c r="F481" s="743"/>
    </row>
    <row r="482" spans="1:6" ht="25.5">
      <c r="A482" s="729"/>
      <c r="B482" s="741" t="s">
        <v>2321</v>
      </c>
      <c r="C482" s="742"/>
      <c r="D482" s="742"/>
      <c r="E482" s="743"/>
      <c r="F482" s="743"/>
    </row>
    <row r="483" spans="1:6" ht="12.75">
      <c r="A483" s="729"/>
      <c r="B483" s="741"/>
      <c r="C483" s="742" t="s">
        <v>107</v>
      </c>
      <c r="D483" s="742">
        <v>1</v>
      </c>
      <c r="E483" s="942"/>
      <c r="F483" s="743">
        <f>D483*E483</f>
        <v>0</v>
      </c>
    </row>
    <row r="484" spans="1:6" ht="12.75">
      <c r="A484" s="729"/>
      <c r="B484" s="741"/>
      <c r="C484" s="742"/>
      <c r="D484" s="742"/>
      <c r="E484" s="942"/>
      <c r="F484" s="743"/>
    </row>
    <row r="485" spans="1:6" ht="25.5">
      <c r="A485" s="729" t="s">
        <v>2322</v>
      </c>
      <c r="B485" s="741" t="s">
        <v>2323</v>
      </c>
      <c r="C485" s="742"/>
      <c r="D485" s="742"/>
      <c r="E485" s="942"/>
      <c r="F485" s="743"/>
    </row>
    <row r="486" spans="1:6" ht="38.25">
      <c r="A486" s="729"/>
      <c r="B486" s="741" t="s">
        <v>2324</v>
      </c>
      <c r="C486" s="742" t="s">
        <v>107</v>
      </c>
      <c r="D486" s="742">
        <v>1</v>
      </c>
      <c r="E486" s="942"/>
      <c r="F486" s="743">
        <f>D486*E486</f>
        <v>0</v>
      </c>
    </row>
    <row r="487" spans="1:6" ht="12.75">
      <c r="A487" s="729"/>
      <c r="B487" s="741"/>
      <c r="C487" s="742"/>
      <c r="D487" s="742"/>
      <c r="E487" s="942"/>
      <c r="F487" s="743"/>
    </row>
    <row r="488" spans="1:6" ht="12.75">
      <c r="A488" s="729"/>
      <c r="B488" s="741"/>
      <c r="C488" s="742"/>
      <c r="D488" s="742"/>
      <c r="E488" s="942"/>
      <c r="F488" s="743"/>
    </row>
    <row r="489" spans="1:6" ht="25.5">
      <c r="A489" s="729" t="s">
        <v>2325</v>
      </c>
      <c r="B489" s="741" t="s">
        <v>2326</v>
      </c>
      <c r="C489" s="742"/>
      <c r="D489" s="742"/>
      <c r="E489" s="942"/>
      <c r="F489" s="743"/>
    </row>
    <row r="490" spans="1:6" ht="12.75">
      <c r="A490" s="729"/>
      <c r="B490" s="741" t="s">
        <v>2327</v>
      </c>
      <c r="C490" s="742" t="s">
        <v>1575</v>
      </c>
      <c r="D490" s="742">
        <v>40</v>
      </c>
      <c r="E490" s="942"/>
      <c r="F490" s="743">
        <f>D490*E490</f>
        <v>0</v>
      </c>
    </row>
    <row r="491" spans="1:6" ht="12.75">
      <c r="A491" s="729"/>
      <c r="B491" s="741"/>
      <c r="C491" s="742"/>
      <c r="D491" s="742"/>
      <c r="E491" s="942"/>
      <c r="F491" s="743"/>
    </row>
    <row r="492" spans="1:6" ht="12.75">
      <c r="A492" s="729"/>
      <c r="B492" s="741"/>
      <c r="C492" s="742"/>
      <c r="D492" s="742"/>
      <c r="E492" s="942"/>
      <c r="F492" s="743"/>
    </row>
    <row r="493" spans="1:6" ht="25.5">
      <c r="A493" s="729" t="s">
        <v>2328</v>
      </c>
      <c r="B493" s="741" t="s">
        <v>2329</v>
      </c>
      <c r="C493" s="742"/>
      <c r="D493" s="742"/>
      <c r="E493" s="942"/>
      <c r="F493" s="743"/>
    </row>
    <row r="494" spans="1:6" ht="12.75">
      <c r="A494" s="729"/>
      <c r="B494" s="741" t="s">
        <v>2330</v>
      </c>
      <c r="C494" s="742" t="s">
        <v>1575</v>
      </c>
      <c r="D494" s="742">
        <v>40</v>
      </c>
      <c r="E494" s="942"/>
      <c r="F494" s="743">
        <f>D494*E494</f>
        <v>0</v>
      </c>
    </row>
    <row r="495" spans="1:6" ht="12.75">
      <c r="A495" s="729"/>
      <c r="B495" s="741"/>
      <c r="C495" s="742"/>
      <c r="D495" s="742"/>
      <c r="E495" s="942"/>
      <c r="F495" s="743"/>
    </row>
    <row r="496" spans="1:6" ht="12.75">
      <c r="A496" s="729"/>
      <c r="B496" s="741"/>
      <c r="C496" s="742"/>
      <c r="D496" s="742"/>
      <c r="E496" s="942"/>
      <c r="F496" s="743"/>
    </row>
    <row r="497" spans="1:6" ht="25.5">
      <c r="A497" s="729" t="s">
        <v>2331</v>
      </c>
      <c r="B497" s="741" t="s">
        <v>2332</v>
      </c>
      <c r="C497" s="742"/>
      <c r="D497" s="742"/>
      <c r="E497" s="942"/>
      <c r="F497" s="743"/>
    </row>
    <row r="498" spans="1:6" ht="12.75">
      <c r="A498" s="729"/>
      <c r="B498" s="741" t="s">
        <v>2333</v>
      </c>
      <c r="C498" s="742" t="s">
        <v>1575</v>
      </c>
      <c r="D498" s="742">
        <v>50</v>
      </c>
      <c r="E498" s="942"/>
      <c r="F498" s="743">
        <f>D498*E498</f>
        <v>0</v>
      </c>
    </row>
    <row r="499" spans="1:6" ht="12.75">
      <c r="A499" s="729"/>
      <c r="B499" s="741"/>
      <c r="C499" s="742"/>
      <c r="D499" s="742"/>
      <c r="E499" s="743"/>
      <c r="F499" s="743"/>
    </row>
    <row r="500" spans="1:6" ht="25.5">
      <c r="A500" s="729" t="s">
        <v>2334</v>
      </c>
      <c r="B500" s="741" t="s">
        <v>2335</v>
      </c>
      <c r="C500" s="742"/>
      <c r="D500" s="742"/>
      <c r="E500" s="743"/>
      <c r="F500" s="743"/>
    </row>
    <row r="501" spans="1:6" ht="25.5">
      <c r="A501" s="729"/>
      <c r="B501" s="741" t="s">
        <v>2336</v>
      </c>
      <c r="C501" s="742"/>
      <c r="D501" s="742"/>
      <c r="E501" s="743"/>
      <c r="F501" s="743"/>
    </row>
    <row r="502" spans="1:6" ht="12.75">
      <c r="A502" s="729"/>
      <c r="B502" s="741" t="s">
        <v>2337</v>
      </c>
      <c r="C502" s="742"/>
      <c r="D502" s="742"/>
      <c r="E502" s="743"/>
      <c r="F502" s="743"/>
    </row>
    <row r="503" spans="1:6" ht="25.5">
      <c r="A503" s="729"/>
      <c r="B503" s="741" t="s">
        <v>2338</v>
      </c>
      <c r="C503" s="742"/>
      <c r="D503" s="742"/>
      <c r="E503" s="743"/>
      <c r="F503" s="743"/>
    </row>
    <row r="504" spans="1:6" ht="12.75">
      <c r="A504" s="729"/>
      <c r="B504" s="741" t="s">
        <v>2339</v>
      </c>
      <c r="C504" s="742"/>
      <c r="D504" s="742"/>
      <c r="E504" s="743"/>
      <c r="F504" s="743"/>
    </row>
    <row r="505" spans="1:6" ht="12.75">
      <c r="A505" s="729"/>
      <c r="B505" s="741"/>
      <c r="C505" s="742" t="s">
        <v>107</v>
      </c>
      <c r="D505" s="742">
        <v>1</v>
      </c>
      <c r="E505" s="942"/>
      <c r="F505" s="743">
        <f>D505*E505</f>
        <v>0</v>
      </c>
    </row>
    <row r="506" spans="1:6" ht="12.75">
      <c r="A506" s="729"/>
      <c r="B506" s="741"/>
      <c r="C506" s="742"/>
      <c r="D506" s="742"/>
      <c r="E506" s="743"/>
      <c r="F506" s="743"/>
    </row>
    <row r="507" spans="1:6" ht="25.5">
      <c r="A507" s="729" t="s">
        <v>2340</v>
      </c>
      <c r="B507" s="741" t="s">
        <v>2341</v>
      </c>
      <c r="C507" s="742"/>
      <c r="D507" s="742"/>
      <c r="E507" s="743"/>
      <c r="F507" s="743"/>
    </row>
    <row r="508" spans="1:6" ht="25.5">
      <c r="A508" s="729"/>
      <c r="B508" s="741" t="s">
        <v>2342</v>
      </c>
      <c r="C508" s="742"/>
      <c r="D508" s="742"/>
      <c r="E508" s="743"/>
      <c r="F508" s="743"/>
    </row>
    <row r="509" spans="1:6" ht="25.5">
      <c r="A509" s="729"/>
      <c r="B509" s="741" t="s">
        <v>2343</v>
      </c>
      <c r="C509" s="742"/>
      <c r="D509" s="742"/>
      <c r="E509" s="743"/>
      <c r="F509" s="743"/>
    </row>
    <row r="510" spans="1:6" ht="12.75">
      <c r="A510" s="729"/>
      <c r="B510" s="741"/>
      <c r="C510" s="742"/>
      <c r="D510" s="742"/>
      <c r="E510" s="743"/>
      <c r="F510" s="743"/>
    </row>
    <row r="511" spans="1:6" ht="12.75">
      <c r="A511" s="729"/>
      <c r="B511" s="741"/>
      <c r="C511" s="742"/>
      <c r="D511" s="742"/>
      <c r="E511" s="743"/>
      <c r="F511" s="743"/>
    </row>
    <row r="512" spans="1:6" ht="25.5">
      <c r="A512" s="729" t="s">
        <v>2344</v>
      </c>
      <c r="B512" s="741" t="s">
        <v>2345</v>
      </c>
      <c r="C512" s="742" t="s">
        <v>107</v>
      </c>
      <c r="D512" s="742">
        <v>1</v>
      </c>
      <c r="E512" s="942"/>
      <c r="F512" s="743">
        <f>D512*E512</f>
        <v>0</v>
      </c>
    </row>
    <row r="513" spans="1:6" ht="25.5">
      <c r="A513" s="729"/>
      <c r="B513" s="741" t="s">
        <v>2346</v>
      </c>
      <c r="C513" s="742"/>
      <c r="D513" s="742"/>
      <c r="E513" s="743"/>
      <c r="F513" s="743"/>
    </row>
    <row r="514" spans="1:6" ht="12.75">
      <c r="A514" s="729"/>
      <c r="B514" s="741"/>
      <c r="C514" s="742"/>
      <c r="D514" s="742"/>
      <c r="E514" s="743"/>
      <c r="F514" s="743"/>
    </row>
    <row r="515" spans="1:6" ht="12.75">
      <c r="A515" s="729"/>
      <c r="B515" s="741"/>
      <c r="C515" s="742"/>
      <c r="D515" s="742"/>
      <c r="E515" s="743"/>
      <c r="F515" s="743"/>
    </row>
    <row r="516" spans="1:6" ht="25.5">
      <c r="A516" s="729" t="s">
        <v>2347</v>
      </c>
      <c r="B516" s="741" t="s">
        <v>2348</v>
      </c>
      <c r="C516" s="742"/>
      <c r="D516" s="742"/>
      <c r="E516" s="743"/>
      <c r="F516" s="743"/>
    </row>
    <row r="517" spans="1:6" ht="12.75">
      <c r="A517" s="729" t="s">
        <v>2349</v>
      </c>
      <c r="B517" s="741" t="s">
        <v>2350</v>
      </c>
      <c r="C517" s="742"/>
      <c r="D517" s="742"/>
      <c r="E517" s="743"/>
      <c r="F517" s="743"/>
    </row>
    <row r="518" spans="1:6" ht="25.5">
      <c r="A518" s="729" t="s">
        <v>2349</v>
      </c>
      <c r="B518" s="741" t="s">
        <v>2351</v>
      </c>
      <c r="C518" s="742"/>
      <c r="D518" s="742"/>
      <c r="E518" s="743"/>
      <c r="F518" s="743"/>
    </row>
    <row r="519" spans="1:6" ht="12.75">
      <c r="A519" s="729" t="s">
        <v>2349</v>
      </c>
      <c r="B519" s="741" t="s">
        <v>2352</v>
      </c>
      <c r="C519" s="742"/>
      <c r="D519" s="742"/>
      <c r="E519" s="743"/>
      <c r="F519" s="743"/>
    </row>
    <row r="520" spans="1:6" ht="25.5">
      <c r="A520" s="729" t="s">
        <v>2349</v>
      </c>
      <c r="B520" s="741" t="s">
        <v>2353</v>
      </c>
      <c r="C520" s="742"/>
      <c r="D520" s="742"/>
      <c r="E520" s="743"/>
      <c r="F520" s="743"/>
    </row>
    <row r="521" spans="1:6" ht="25.5">
      <c r="A521" s="729" t="s">
        <v>2349</v>
      </c>
      <c r="B521" s="741" t="s">
        <v>2354</v>
      </c>
      <c r="C521" s="742"/>
      <c r="D521" s="742"/>
      <c r="E521" s="743"/>
      <c r="F521" s="743"/>
    </row>
    <row r="522" spans="1:6" ht="12.75">
      <c r="A522" s="729"/>
      <c r="B522" s="741"/>
      <c r="C522" s="742" t="s">
        <v>107</v>
      </c>
      <c r="D522" s="742">
        <v>1</v>
      </c>
      <c r="E522" s="942"/>
      <c r="F522" s="743">
        <f>D522*E522</f>
        <v>0</v>
      </c>
    </row>
    <row r="523" spans="1:6" ht="12.75">
      <c r="A523" s="729"/>
      <c r="B523" s="741"/>
      <c r="C523" s="742"/>
      <c r="D523" s="742"/>
      <c r="E523" s="743"/>
      <c r="F523" s="743"/>
    </row>
    <row r="524" spans="1:6" ht="12.75">
      <c r="A524" s="729"/>
      <c r="B524" s="741"/>
      <c r="C524" s="742"/>
      <c r="D524" s="742"/>
      <c r="E524" s="743"/>
      <c r="F524" s="743"/>
    </row>
    <row r="525" spans="1:6" ht="153">
      <c r="A525" s="729" t="s">
        <v>2355</v>
      </c>
      <c r="B525" s="741" t="s">
        <v>2356</v>
      </c>
      <c r="C525" s="742"/>
      <c r="D525" s="742"/>
      <c r="E525" s="743"/>
      <c r="F525" s="743"/>
    </row>
    <row r="526" spans="1:6" ht="12.75">
      <c r="A526" s="729"/>
      <c r="B526" s="741" t="s">
        <v>2357</v>
      </c>
      <c r="C526" s="742"/>
      <c r="D526" s="742"/>
      <c r="E526" s="743"/>
      <c r="F526" s="743"/>
    </row>
    <row r="527" spans="1:6" ht="12.75">
      <c r="A527" s="729"/>
      <c r="B527" s="741" t="s">
        <v>2358</v>
      </c>
      <c r="C527" s="742"/>
      <c r="D527" s="742"/>
      <c r="E527" s="743"/>
      <c r="F527" s="743"/>
    </row>
    <row r="528" spans="1:6" ht="12.75">
      <c r="A528" s="729"/>
      <c r="B528" s="748" t="s">
        <v>2359</v>
      </c>
      <c r="C528" s="742" t="s">
        <v>853</v>
      </c>
      <c r="D528" s="742">
        <v>3</v>
      </c>
      <c r="E528" s="942"/>
      <c r="F528" s="743">
        <f aca="true" t="shared" si="5" ref="F528:F545">D528*E528</f>
        <v>0</v>
      </c>
    </row>
    <row r="529" spans="1:6" ht="12.75">
      <c r="A529" s="729"/>
      <c r="B529" s="748" t="s">
        <v>2360</v>
      </c>
      <c r="C529" s="742" t="s">
        <v>853</v>
      </c>
      <c r="D529" s="742">
        <v>1</v>
      </c>
      <c r="E529" s="942"/>
      <c r="F529" s="743">
        <f t="shared" si="5"/>
        <v>0</v>
      </c>
    </row>
    <row r="530" spans="1:6" ht="12.75">
      <c r="A530" s="729"/>
      <c r="B530" s="748" t="s">
        <v>2361</v>
      </c>
      <c r="C530" s="742" t="s">
        <v>853</v>
      </c>
      <c r="D530" s="742">
        <v>1</v>
      </c>
      <c r="E530" s="942"/>
      <c r="F530" s="743">
        <f t="shared" si="5"/>
        <v>0</v>
      </c>
    </row>
    <row r="531" spans="1:6" ht="12.75">
      <c r="A531" s="729"/>
      <c r="B531" s="748" t="s">
        <v>2361</v>
      </c>
      <c r="C531" s="742" t="s">
        <v>853</v>
      </c>
      <c r="D531" s="742">
        <v>1</v>
      </c>
      <c r="E531" s="942"/>
      <c r="F531" s="743">
        <f t="shared" si="5"/>
        <v>0</v>
      </c>
    </row>
    <row r="532" spans="1:6" ht="12.75">
      <c r="A532" s="729"/>
      <c r="B532" s="748" t="s">
        <v>2361</v>
      </c>
      <c r="C532" s="742" t="s">
        <v>853</v>
      </c>
      <c r="D532" s="742">
        <v>1</v>
      </c>
      <c r="E532" s="942"/>
      <c r="F532" s="743">
        <f t="shared" si="5"/>
        <v>0</v>
      </c>
    </row>
    <row r="533" spans="1:6" ht="12.75">
      <c r="A533" s="729"/>
      <c r="B533" s="748" t="s">
        <v>2362</v>
      </c>
      <c r="C533" s="742" t="s">
        <v>853</v>
      </c>
      <c r="D533" s="742">
        <v>1</v>
      </c>
      <c r="E533" s="942"/>
      <c r="F533" s="743">
        <f t="shared" si="5"/>
        <v>0</v>
      </c>
    </row>
    <row r="534" spans="1:6" ht="12.75">
      <c r="A534" s="729"/>
      <c r="B534" s="748" t="s">
        <v>2362</v>
      </c>
      <c r="C534" s="742" t="s">
        <v>853</v>
      </c>
      <c r="D534" s="742">
        <v>1</v>
      </c>
      <c r="E534" s="942"/>
      <c r="F534" s="743">
        <f t="shared" si="5"/>
        <v>0</v>
      </c>
    </row>
    <row r="535" spans="1:6" ht="12.75">
      <c r="A535" s="729"/>
      <c r="B535" s="748" t="s">
        <v>2361</v>
      </c>
      <c r="C535" s="742" t="s">
        <v>853</v>
      </c>
      <c r="D535" s="742">
        <v>1</v>
      </c>
      <c r="E535" s="942"/>
      <c r="F535" s="743">
        <f t="shared" si="5"/>
        <v>0</v>
      </c>
    </row>
    <row r="536" spans="1:6" ht="12.75">
      <c r="A536" s="729"/>
      <c r="B536" s="748" t="s">
        <v>2361</v>
      </c>
      <c r="C536" s="742" t="s">
        <v>853</v>
      </c>
      <c r="D536" s="742">
        <v>1</v>
      </c>
      <c r="E536" s="942"/>
      <c r="F536" s="743">
        <f t="shared" si="5"/>
        <v>0</v>
      </c>
    </row>
    <row r="537" spans="1:6" ht="12.75">
      <c r="A537" s="729"/>
      <c r="B537" s="748" t="s">
        <v>2361</v>
      </c>
      <c r="C537" s="742" t="s">
        <v>853</v>
      </c>
      <c r="D537" s="742">
        <v>1</v>
      </c>
      <c r="E537" s="942"/>
      <c r="F537" s="743">
        <f t="shared" si="5"/>
        <v>0</v>
      </c>
    </row>
    <row r="538" spans="1:6" ht="12.75">
      <c r="A538" s="729"/>
      <c r="B538" s="748" t="s">
        <v>2363</v>
      </c>
      <c r="C538" s="742" t="s">
        <v>853</v>
      </c>
      <c r="D538" s="742">
        <v>2</v>
      </c>
      <c r="E538" s="942"/>
      <c r="F538" s="743">
        <f t="shared" si="5"/>
        <v>0</v>
      </c>
    </row>
    <row r="539" spans="1:6" ht="12.75">
      <c r="A539" s="729"/>
      <c r="B539" s="748" t="s">
        <v>2361</v>
      </c>
      <c r="C539" s="742" t="s">
        <v>853</v>
      </c>
      <c r="D539" s="742">
        <v>1</v>
      </c>
      <c r="E539" s="942"/>
      <c r="F539" s="743">
        <f t="shared" si="5"/>
        <v>0</v>
      </c>
    </row>
    <row r="540" spans="1:6" ht="12.75">
      <c r="A540" s="729"/>
      <c r="B540" s="748" t="s">
        <v>2364</v>
      </c>
      <c r="C540" s="742" t="s">
        <v>853</v>
      </c>
      <c r="D540" s="742">
        <v>1</v>
      </c>
      <c r="E540" s="942"/>
      <c r="F540" s="743">
        <f t="shared" si="5"/>
        <v>0</v>
      </c>
    </row>
    <row r="541" spans="1:6" ht="12.75">
      <c r="A541" s="729"/>
      <c r="B541" s="748" t="s">
        <v>2361</v>
      </c>
      <c r="C541" s="742" t="s">
        <v>853</v>
      </c>
      <c r="D541" s="742">
        <v>1</v>
      </c>
      <c r="E541" s="942"/>
      <c r="F541" s="743">
        <f t="shared" si="5"/>
        <v>0</v>
      </c>
    </row>
    <row r="542" spans="1:6" ht="12.75">
      <c r="A542" s="729"/>
      <c r="B542" s="748" t="s">
        <v>2365</v>
      </c>
      <c r="C542" s="742" t="s">
        <v>853</v>
      </c>
      <c r="D542" s="742">
        <v>1</v>
      </c>
      <c r="E542" s="942"/>
      <c r="F542" s="743">
        <f t="shared" si="5"/>
        <v>0</v>
      </c>
    </row>
    <row r="543" spans="1:6" ht="12.75">
      <c r="A543" s="729"/>
      <c r="B543" s="748" t="s">
        <v>2366</v>
      </c>
      <c r="C543" s="742" t="s">
        <v>853</v>
      </c>
      <c r="D543" s="742">
        <v>1</v>
      </c>
      <c r="E543" s="942"/>
      <c r="F543" s="743">
        <f t="shared" si="5"/>
        <v>0</v>
      </c>
    </row>
    <row r="544" spans="1:6" ht="12.75">
      <c r="A544" s="729"/>
      <c r="B544" s="748" t="s">
        <v>2362</v>
      </c>
      <c r="C544" s="742" t="s">
        <v>853</v>
      </c>
      <c r="D544" s="742">
        <v>2</v>
      </c>
      <c r="E544" s="942"/>
      <c r="F544" s="743">
        <f t="shared" si="5"/>
        <v>0</v>
      </c>
    </row>
    <row r="545" spans="1:6" ht="12.75">
      <c r="A545" s="729"/>
      <c r="B545" s="748" t="s">
        <v>2363</v>
      </c>
      <c r="C545" s="742" t="s">
        <v>853</v>
      </c>
      <c r="D545" s="742">
        <v>1</v>
      </c>
      <c r="E545" s="942"/>
      <c r="F545" s="743">
        <f t="shared" si="5"/>
        <v>0</v>
      </c>
    </row>
    <row r="546" spans="1:6" ht="12.75">
      <c r="A546" s="729"/>
      <c r="B546" s="748"/>
      <c r="C546" s="742"/>
      <c r="D546" s="742"/>
      <c r="E546" s="743"/>
      <c r="F546" s="743"/>
    </row>
    <row r="547" spans="1:6" ht="12.75">
      <c r="A547" s="729"/>
      <c r="B547" s="748"/>
      <c r="C547" s="742"/>
      <c r="D547" s="742"/>
      <c r="E547" s="743"/>
      <c r="F547" s="743"/>
    </row>
    <row r="548" spans="1:6" ht="12.75">
      <c r="A548" s="729"/>
      <c r="B548" s="741"/>
      <c r="C548" s="742"/>
      <c r="D548" s="742"/>
      <c r="E548" s="743"/>
      <c r="F548" s="743"/>
    </row>
    <row r="549" spans="1:6" ht="38.25">
      <c r="A549" s="729" t="s">
        <v>2367</v>
      </c>
      <c r="B549" s="741" t="s">
        <v>2368</v>
      </c>
      <c r="C549" s="742"/>
      <c r="D549" s="742"/>
      <c r="E549" s="743"/>
      <c r="F549" s="743"/>
    </row>
    <row r="550" spans="1:6" ht="12.75">
      <c r="A550" s="729"/>
      <c r="B550" s="741" t="s">
        <v>2369</v>
      </c>
      <c r="C550" s="742" t="s">
        <v>107</v>
      </c>
      <c r="D550" s="742">
        <v>22</v>
      </c>
      <c r="E550" s="942"/>
      <c r="F550" s="743">
        <f>D550*E550</f>
        <v>0</v>
      </c>
    </row>
    <row r="551" spans="1:6" ht="12.75">
      <c r="A551" s="729"/>
      <c r="B551" s="741"/>
      <c r="C551" s="742"/>
      <c r="D551" s="742"/>
      <c r="E551" s="743"/>
      <c r="F551" s="743"/>
    </row>
    <row r="552" spans="1:6" ht="12.75">
      <c r="A552" s="729"/>
      <c r="B552" s="741"/>
      <c r="C552" s="742"/>
      <c r="D552" s="742"/>
      <c r="E552" s="743"/>
      <c r="F552" s="743"/>
    </row>
    <row r="553" spans="1:6" ht="102">
      <c r="A553" s="729" t="s">
        <v>2370</v>
      </c>
      <c r="B553" s="741" t="s">
        <v>2371</v>
      </c>
      <c r="C553" s="742"/>
      <c r="D553" s="742"/>
      <c r="E553" s="743"/>
      <c r="F553" s="743"/>
    </row>
    <row r="554" spans="1:6" ht="12.75">
      <c r="A554" s="729"/>
      <c r="B554" s="741" t="s">
        <v>2372</v>
      </c>
      <c r="C554" s="742"/>
      <c r="D554" s="742"/>
      <c r="E554" s="743"/>
      <c r="F554" s="743"/>
    </row>
    <row r="555" spans="1:6" ht="12.75">
      <c r="A555" s="729"/>
      <c r="B555" s="741" t="s">
        <v>2373</v>
      </c>
      <c r="C555" s="742"/>
      <c r="D555" s="742"/>
      <c r="E555" s="743"/>
      <c r="F555" s="743"/>
    </row>
    <row r="556" spans="1:6" ht="25.5">
      <c r="A556" s="729"/>
      <c r="B556" s="741" t="s">
        <v>2374</v>
      </c>
      <c r="C556" s="742" t="s">
        <v>853</v>
      </c>
      <c r="D556" s="742">
        <v>3</v>
      </c>
      <c r="E556" s="942"/>
      <c r="F556" s="743">
        <f>D556*E556</f>
        <v>0</v>
      </c>
    </row>
    <row r="557" spans="1:6" ht="12.75">
      <c r="A557" s="729"/>
      <c r="B557" s="741" t="s">
        <v>2375</v>
      </c>
      <c r="C557" s="742"/>
      <c r="D557" s="742"/>
      <c r="E557" s="743"/>
      <c r="F557" s="743"/>
    </row>
    <row r="558" spans="1:6" ht="12.75">
      <c r="A558" s="729"/>
      <c r="B558" s="741"/>
      <c r="C558" s="742"/>
      <c r="D558" s="742"/>
      <c r="E558" s="743"/>
      <c r="F558" s="743"/>
    </row>
    <row r="559" spans="1:6" ht="12.75">
      <c r="A559" s="729"/>
      <c r="B559" s="741"/>
      <c r="C559" s="742"/>
      <c r="D559" s="742"/>
      <c r="E559" s="743"/>
      <c r="F559" s="743"/>
    </row>
    <row r="560" spans="1:6" ht="102">
      <c r="A560" s="729" t="s">
        <v>2376</v>
      </c>
      <c r="B560" s="741" t="s">
        <v>2377</v>
      </c>
      <c r="C560" s="742"/>
      <c r="D560" s="742"/>
      <c r="E560" s="743"/>
      <c r="F560" s="743"/>
    </row>
    <row r="561" spans="1:6" ht="12.75">
      <c r="A561" s="729"/>
      <c r="B561" s="741" t="s">
        <v>2378</v>
      </c>
      <c r="C561" s="742"/>
      <c r="D561" s="742"/>
      <c r="E561" s="743"/>
      <c r="F561" s="743"/>
    </row>
    <row r="562" spans="1:6" ht="12.75">
      <c r="A562" s="729"/>
      <c r="B562" s="741" t="s">
        <v>2379</v>
      </c>
      <c r="C562" s="742"/>
      <c r="D562" s="742"/>
      <c r="E562" s="743"/>
      <c r="F562" s="743"/>
    </row>
    <row r="563" spans="1:6" ht="12.75">
      <c r="A563" s="729"/>
      <c r="B563" s="741" t="s">
        <v>2380</v>
      </c>
      <c r="C563" s="742" t="s">
        <v>853</v>
      </c>
      <c r="D563" s="742">
        <v>1</v>
      </c>
      <c r="E563" s="942"/>
      <c r="F563" s="743">
        <f>D563*E563</f>
        <v>0</v>
      </c>
    </row>
    <row r="564" spans="1:6" ht="12.75">
      <c r="A564" s="729"/>
      <c r="B564" s="741" t="s">
        <v>2381</v>
      </c>
      <c r="C564" s="742"/>
      <c r="D564" s="742"/>
      <c r="E564" s="743"/>
      <c r="F564" s="743"/>
    </row>
    <row r="565" spans="1:6" ht="12.75">
      <c r="A565" s="729"/>
      <c r="B565" s="741"/>
      <c r="C565" s="742"/>
      <c r="D565" s="742"/>
      <c r="E565" s="743"/>
      <c r="F565" s="743"/>
    </row>
    <row r="566" spans="1:6" ht="12.75">
      <c r="A566" s="729"/>
      <c r="B566" s="741"/>
      <c r="C566" s="742"/>
      <c r="D566" s="742"/>
      <c r="E566" s="743"/>
      <c r="F566" s="743"/>
    </row>
    <row r="567" spans="1:6" ht="76.5">
      <c r="A567" s="729" t="s">
        <v>2382</v>
      </c>
      <c r="B567" s="741" t="s">
        <v>2383</v>
      </c>
      <c r="C567" s="742"/>
      <c r="D567" s="742"/>
      <c r="E567" s="743"/>
      <c r="F567" s="743"/>
    </row>
    <row r="568" spans="1:6" ht="25.5">
      <c r="A568" s="729"/>
      <c r="B568" s="741" t="s">
        <v>2384</v>
      </c>
      <c r="C568" s="742"/>
      <c r="D568" s="742"/>
      <c r="E568" s="743"/>
      <c r="F568" s="743"/>
    </row>
    <row r="569" spans="1:6" ht="25.5">
      <c r="A569" s="729"/>
      <c r="B569" s="741" t="s">
        <v>2385</v>
      </c>
      <c r="C569" s="742"/>
      <c r="D569" s="742"/>
      <c r="E569" s="743"/>
      <c r="F569" s="743"/>
    </row>
    <row r="570" spans="1:6" ht="12.75">
      <c r="A570" s="729"/>
      <c r="B570" s="741" t="s">
        <v>2386</v>
      </c>
      <c r="C570" s="742"/>
      <c r="D570" s="742"/>
      <c r="E570" s="743"/>
      <c r="F570" s="743"/>
    </row>
    <row r="571" spans="1:6" ht="12.75">
      <c r="A571" s="729"/>
      <c r="B571" s="741" t="s">
        <v>2387</v>
      </c>
      <c r="C571" s="742"/>
      <c r="D571" s="742"/>
      <c r="E571" s="743"/>
      <c r="F571" s="743"/>
    </row>
    <row r="572" spans="1:6" ht="12.75">
      <c r="A572" s="729"/>
      <c r="B572" s="741" t="s">
        <v>2388</v>
      </c>
      <c r="C572" s="742"/>
      <c r="D572" s="742"/>
      <c r="E572" s="743"/>
      <c r="F572" s="743"/>
    </row>
    <row r="573" spans="1:6" ht="12.75">
      <c r="A573" s="729"/>
      <c r="B573" s="741" t="s">
        <v>2389</v>
      </c>
      <c r="C573" s="742"/>
      <c r="D573" s="742"/>
      <c r="E573" s="743"/>
      <c r="F573" s="743"/>
    </row>
    <row r="574" spans="1:6" ht="12.75">
      <c r="A574" s="729"/>
      <c r="B574" s="741" t="s">
        <v>2390</v>
      </c>
      <c r="C574" s="742"/>
      <c r="D574" s="742"/>
      <c r="E574" s="743"/>
      <c r="F574" s="743"/>
    </row>
    <row r="575" spans="1:6" ht="12.75">
      <c r="A575" s="729"/>
      <c r="B575" s="741" t="s">
        <v>2391</v>
      </c>
      <c r="C575" s="742"/>
      <c r="D575" s="742"/>
      <c r="E575" s="743"/>
      <c r="F575" s="743"/>
    </row>
    <row r="576" spans="1:6" ht="12.75">
      <c r="A576" s="729"/>
      <c r="B576" s="741" t="s">
        <v>2392</v>
      </c>
      <c r="C576" s="742"/>
      <c r="D576" s="742"/>
      <c r="E576" s="743"/>
      <c r="F576" s="743"/>
    </row>
    <row r="577" spans="1:6" ht="12.75">
      <c r="A577" s="729"/>
      <c r="B577" s="741" t="s">
        <v>2393</v>
      </c>
      <c r="C577" s="742" t="s">
        <v>107</v>
      </c>
      <c r="D577" s="742">
        <v>7</v>
      </c>
      <c r="E577" s="942"/>
      <c r="F577" s="743">
        <f>D577*E577</f>
        <v>0</v>
      </c>
    </row>
    <row r="578" spans="1:6" ht="12.75">
      <c r="A578" s="729"/>
      <c r="B578" s="741"/>
      <c r="C578" s="742"/>
      <c r="D578" s="742"/>
      <c r="E578" s="743"/>
      <c r="F578" s="743"/>
    </row>
    <row r="579" spans="1:6" ht="12.75">
      <c r="A579" s="729"/>
      <c r="B579" s="741"/>
      <c r="C579" s="742"/>
      <c r="D579" s="742"/>
      <c r="E579" s="743"/>
      <c r="F579" s="743"/>
    </row>
    <row r="580" spans="1:6" ht="76.5">
      <c r="A580" s="729" t="s">
        <v>2394</v>
      </c>
      <c r="B580" s="741" t="s">
        <v>2395</v>
      </c>
      <c r="C580" s="742"/>
      <c r="D580" s="742"/>
      <c r="E580" s="743"/>
      <c r="F580" s="743"/>
    </row>
    <row r="581" spans="1:6" ht="25.5">
      <c r="A581" s="729"/>
      <c r="B581" s="741" t="s">
        <v>2384</v>
      </c>
      <c r="C581" s="742"/>
      <c r="D581" s="742"/>
      <c r="E581" s="743"/>
      <c r="F581" s="743"/>
    </row>
    <row r="582" spans="1:6" ht="25.5">
      <c r="A582" s="729"/>
      <c r="B582" s="741" t="s">
        <v>2385</v>
      </c>
      <c r="C582" s="742"/>
      <c r="D582" s="742"/>
      <c r="E582" s="743"/>
      <c r="F582" s="743"/>
    </row>
    <row r="583" spans="1:6" ht="12.75">
      <c r="A583" s="729"/>
      <c r="B583" s="741" t="s">
        <v>2386</v>
      </c>
      <c r="C583" s="742"/>
      <c r="D583" s="742"/>
      <c r="E583" s="743"/>
      <c r="F583" s="743"/>
    </row>
    <row r="584" spans="1:6" ht="12.75">
      <c r="A584" s="729"/>
      <c r="B584" s="741" t="s">
        <v>2387</v>
      </c>
      <c r="C584" s="742"/>
      <c r="D584" s="742"/>
      <c r="E584" s="743"/>
      <c r="F584" s="743"/>
    </row>
    <row r="585" spans="1:6" ht="12.75">
      <c r="A585" s="729"/>
      <c r="B585" s="741" t="s">
        <v>2388</v>
      </c>
      <c r="C585" s="742"/>
      <c r="D585" s="742"/>
      <c r="E585" s="743"/>
      <c r="F585" s="743"/>
    </row>
    <row r="586" spans="1:6" ht="12.75">
      <c r="A586" s="729"/>
      <c r="B586" s="741" t="s">
        <v>2389</v>
      </c>
      <c r="C586" s="742"/>
      <c r="D586" s="742"/>
      <c r="E586" s="743"/>
      <c r="F586" s="743"/>
    </row>
    <row r="587" spans="1:6" ht="12.75">
      <c r="A587" s="729"/>
      <c r="B587" s="741" t="s">
        <v>2390</v>
      </c>
      <c r="C587" s="742"/>
      <c r="D587" s="742"/>
      <c r="E587" s="743"/>
      <c r="F587" s="743"/>
    </row>
    <row r="588" spans="1:6" ht="12.75">
      <c r="A588" s="729"/>
      <c r="B588" s="741" t="s">
        <v>2391</v>
      </c>
      <c r="C588" s="742"/>
      <c r="D588" s="742"/>
      <c r="E588" s="743"/>
      <c r="F588" s="743"/>
    </row>
    <row r="589" spans="1:6" ht="12.75">
      <c r="A589" s="729"/>
      <c r="B589" s="741" t="s">
        <v>2396</v>
      </c>
      <c r="C589" s="742"/>
      <c r="D589" s="742"/>
      <c r="E589" s="743"/>
      <c r="F589" s="743"/>
    </row>
    <row r="590" spans="1:6" ht="25.5">
      <c r="A590" s="729"/>
      <c r="B590" s="741" t="s">
        <v>2397</v>
      </c>
      <c r="C590" s="742" t="s">
        <v>107</v>
      </c>
      <c r="D590" s="742">
        <v>4</v>
      </c>
      <c r="E590" s="942"/>
      <c r="F590" s="743">
        <f>D590*E590</f>
        <v>0</v>
      </c>
    </row>
    <row r="591" spans="1:6" ht="12.75">
      <c r="A591" s="729"/>
      <c r="B591" s="741"/>
      <c r="C591" s="742"/>
      <c r="D591" s="742"/>
      <c r="E591" s="743"/>
      <c r="F591" s="743"/>
    </row>
    <row r="592" spans="1:6" ht="12.75">
      <c r="A592" s="729"/>
      <c r="B592" s="741"/>
      <c r="C592" s="742"/>
      <c r="D592" s="742"/>
      <c r="E592" s="743"/>
      <c r="F592" s="743"/>
    </row>
    <row r="593" spans="1:6" ht="76.5">
      <c r="A593" s="729" t="s">
        <v>2398</v>
      </c>
      <c r="B593" s="741" t="s">
        <v>2399</v>
      </c>
      <c r="C593" s="742"/>
      <c r="D593" s="742"/>
      <c r="E593" s="743"/>
      <c r="F593" s="743"/>
    </row>
    <row r="594" spans="1:6" ht="25.5">
      <c r="A594" s="729"/>
      <c r="B594" s="741" t="s">
        <v>2384</v>
      </c>
      <c r="C594" s="742"/>
      <c r="D594" s="742"/>
      <c r="E594" s="743"/>
      <c r="F594" s="743"/>
    </row>
    <row r="595" spans="1:6" ht="25.5">
      <c r="A595" s="729"/>
      <c r="B595" s="741" t="s">
        <v>2385</v>
      </c>
      <c r="C595" s="742"/>
      <c r="D595" s="742"/>
      <c r="E595" s="743"/>
      <c r="F595" s="743"/>
    </row>
    <row r="596" spans="1:6" ht="12.75">
      <c r="A596" s="729"/>
      <c r="B596" s="741" t="s">
        <v>2386</v>
      </c>
      <c r="C596" s="742"/>
      <c r="D596" s="742"/>
      <c r="E596" s="743"/>
      <c r="F596" s="743"/>
    </row>
    <row r="597" spans="1:6" ht="12.75">
      <c r="A597" s="729"/>
      <c r="B597" s="741" t="s">
        <v>2400</v>
      </c>
      <c r="C597" s="742"/>
      <c r="D597" s="742"/>
      <c r="E597" s="743"/>
      <c r="F597" s="743"/>
    </row>
    <row r="598" spans="1:6" ht="12.75">
      <c r="A598" s="729"/>
      <c r="B598" s="741" t="s">
        <v>2388</v>
      </c>
      <c r="C598" s="742"/>
      <c r="D598" s="742"/>
      <c r="E598" s="743"/>
      <c r="F598" s="743"/>
    </row>
    <row r="599" spans="1:6" ht="12.75">
      <c r="A599" s="729"/>
      <c r="B599" s="741" t="s">
        <v>2389</v>
      </c>
      <c r="C599" s="742"/>
      <c r="D599" s="742"/>
      <c r="E599" s="743"/>
      <c r="F599" s="743"/>
    </row>
    <row r="600" spans="1:6" ht="12.75">
      <c r="A600" s="729"/>
      <c r="B600" s="741" t="s">
        <v>2390</v>
      </c>
      <c r="C600" s="742"/>
      <c r="D600" s="742"/>
      <c r="E600" s="743"/>
      <c r="F600" s="743"/>
    </row>
    <row r="601" spans="1:6" ht="12.75">
      <c r="A601" s="729"/>
      <c r="B601" s="741" t="s">
        <v>2391</v>
      </c>
      <c r="C601" s="742"/>
      <c r="D601" s="742"/>
      <c r="E601" s="743"/>
      <c r="F601" s="743"/>
    </row>
    <row r="602" spans="1:6" ht="12.75">
      <c r="A602" s="729"/>
      <c r="B602" s="741" t="s">
        <v>2396</v>
      </c>
      <c r="C602" s="742"/>
      <c r="D602" s="742"/>
      <c r="E602" s="743"/>
      <c r="F602" s="743"/>
    </row>
    <row r="603" spans="1:6" ht="12.75">
      <c r="A603" s="729"/>
      <c r="B603" s="741" t="s">
        <v>2401</v>
      </c>
      <c r="C603" s="742" t="s">
        <v>107</v>
      </c>
      <c r="D603" s="742">
        <v>5</v>
      </c>
      <c r="E603" s="942"/>
      <c r="F603" s="743">
        <f>D603*E603</f>
        <v>0</v>
      </c>
    </row>
    <row r="604" spans="1:6" ht="12.75">
      <c r="A604" s="729"/>
      <c r="B604" s="741"/>
      <c r="C604" s="742"/>
      <c r="D604" s="742"/>
      <c r="E604" s="743"/>
      <c r="F604" s="743"/>
    </row>
    <row r="605" spans="1:6" ht="12.75">
      <c r="A605" s="729"/>
      <c r="B605" s="741"/>
      <c r="C605" s="742"/>
      <c r="D605" s="742"/>
      <c r="E605" s="743"/>
      <c r="F605" s="743"/>
    </row>
    <row r="606" spans="1:6" ht="127.5">
      <c r="A606" s="729" t="s">
        <v>2402</v>
      </c>
      <c r="B606" s="741" t="s">
        <v>2403</v>
      </c>
      <c r="C606" s="742"/>
      <c r="D606" s="742"/>
      <c r="E606" s="743"/>
      <c r="F606" s="743"/>
    </row>
    <row r="607" spans="1:6" ht="12.75">
      <c r="A607" s="729"/>
      <c r="B607" s="741" t="s">
        <v>2404</v>
      </c>
      <c r="C607" s="742"/>
      <c r="D607" s="742"/>
      <c r="E607" s="743"/>
      <c r="F607" s="743"/>
    </row>
    <row r="608" spans="1:6" ht="12.75">
      <c r="A608" s="729"/>
      <c r="B608" s="749" t="s">
        <v>2405</v>
      </c>
      <c r="C608" s="742" t="s">
        <v>853</v>
      </c>
      <c r="D608" s="742">
        <v>6</v>
      </c>
      <c r="E608" s="942"/>
      <c r="F608" s="743">
        <f aca="true" t="shared" si="6" ref="F608:F614">D608*E608</f>
        <v>0</v>
      </c>
    </row>
    <row r="609" spans="1:6" ht="12.75">
      <c r="A609" s="729"/>
      <c r="B609" s="749" t="s">
        <v>2406</v>
      </c>
      <c r="C609" s="742" t="s">
        <v>853</v>
      </c>
      <c r="D609" s="742">
        <v>1</v>
      </c>
      <c r="E609" s="942"/>
      <c r="F609" s="743">
        <f t="shared" si="6"/>
        <v>0</v>
      </c>
    </row>
    <row r="610" spans="1:6" ht="12.75">
      <c r="A610" s="729"/>
      <c r="B610" s="749" t="s">
        <v>2407</v>
      </c>
      <c r="C610" s="742" t="s">
        <v>853</v>
      </c>
      <c r="D610" s="742">
        <v>2</v>
      </c>
      <c r="E610" s="942"/>
      <c r="F610" s="743">
        <f t="shared" si="6"/>
        <v>0</v>
      </c>
    </row>
    <row r="611" spans="1:6" ht="12.75">
      <c r="A611" s="729"/>
      <c r="B611" s="749" t="s">
        <v>2408</v>
      </c>
      <c r="C611" s="742" t="s">
        <v>853</v>
      </c>
      <c r="D611" s="742">
        <v>1</v>
      </c>
      <c r="E611" s="942"/>
      <c r="F611" s="743">
        <f t="shared" si="6"/>
        <v>0</v>
      </c>
    </row>
    <row r="612" spans="1:6" ht="12.75">
      <c r="A612" s="729"/>
      <c r="B612" s="749" t="s">
        <v>2409</v>
      </c>
      <c r="C612" s="742" t="s">
        <v>853</v>
      </c>
      <c r="D612" s="742">
        <v>2</v>
      </c>
      <c r="E612" s="942"/>
      <c r="F612" s="743">
        <f t="shared" si="6"/>
        <v>0</v>
      </c>
    </row>
    <row r="613" spans="1:6" ht="12.75">
      <c r="A613" s="729"/>
      <c r="B613" s="749" t="s">
        <v>2410</v>
      </c>
      <c r="C613" s="742" t="s">
        <v>853</v>
      </c>
      <c r="D613" s="742">
        <v>2</v>
      </c>
      <c r="E613" s="942"/>
      <c r="F613" s="743">
        <f t="shared" si="6"/>
        <v>0</v>
      </c>
    </row>
    <row r="614" spans="1:6" ht="12.75">
      <c r="A614" s="729"/>
      <c r="B614" s="749" t="s">
        <v>2411</v>
      </c>
      <c r="C614" s="742" t="s">
        <v>853</v>
      </c>
      <c r="D614" s="742">
        <v>2</v>
      </c>
      <c r="E614" s="942"/>
      <c r="F614" s="743">
        <f t="shared" si="6"/>
        <v>0</v>
      </c>
    </row>
    <row r="615" spans="1:6" ht="12.75">
      <c r="A615" s="729"/>
      <c r="B615" s="741"/>
      <c r="C615" s="742"/>
      <c r="D615" s="742"/>
      <c r="E615" s="743"/>
      <c r="F615" s="743"/>
    </row>
    <row r="616" spans="1:6" ht="12.75">
      <c r="A616" s="729"/>
      <c r="B616" s="741"/>
      <c r="C616" s="742"/>
      <c r="D616" s="742"/>
      <c r="E616" s="743"/>
      <c r="F616" s="743"/>
    </row>
    <row r="617" spans="1:6" ht="25.5">
      <c r="A617" s="729" t="s">
        <v>2412</v>
      </c>
      <c r="B617" s="741" t="s">
        <v>2413</v>
      </c>
      <c r="C617" s="742"/>
      <c r="D617" s="742"/>
      <c r="E617" s="743"/>
      <c r="F617" s="743"/>
    </row>
    <row r="618" spans="1:6" ht="12.75">
      <c r="A618" s="729"/>
      <c r="B618" s="741" t="s">
        <v>2414</v>
      </c>
      <c r="C618" s="742" t="s">
        <v>112</v>
      </c>
      <c r="D618" s="742">
        <v>32</v>
      </c>
      <c r="E618" s="942"/>
      <c r="F618" s="743">
        <f>D618*E618</f>
        <v>0</v>
      </c>
    </row>
    <row r="619" spans="1:6" ht="12.75">
      <c r="A619" s="729"/>
      <c r="B619" s="741"/>
      <c r="C619" s="742"/>
      <c r="D619" s="742"/>
      <c r="E619" s="743"/>
      <c r="F619" s="743"/>
    </row>
    <row r="620" spans="1:6" ht="38.25">
      <c r="A620" s="729" t="s">
        <v>2415</v>
      </c>
      <c r="B620" s="741" t="s">
        <v>2416</v>
      </c>
      <c r="C620" s="742"/>
      <c r="D620" s="742"/>
      <c r="E620" s="743"/>
      <c r="F620" s="743"/>
    </row>
    <row r="621" spans="1:6" ht="12.75">
      <c r="A621" s="729"/>
      <c r="B621" s="741" t="s">
        <v>2417</v>
      </c>
      <c r="C621" s="742" t="s">
        <v>112</v>
      </c>
      <c r="D621" s="742">
        <v>80</v>
      </c>
      <c r="E621" s="942"/>
      <c r="F621" s="743">
        <f>D621*E621</f>
        <v>0</v>
      </c>
    </row>
    <row r="622" spans="1:6" ht="12.75">
      <c r="A622" s="729"/>
      <c r="B622" s="741"/>
      <c r="C622" s="742"/>
      <c r="D622" s="742"/>
      <c r="E622" s="743"/>
      <c r="F622" s="743"/>
    </row>
    <row r="623" spans="1:6" ht="12.75">
      <c r="A623" s="729"/>
      <c r="B623" s="741"/>
      <c r="C623" s="742"/>
      <c r="D623" s="742"/>
      <c r="E623" s="743"/>
      <c r="F623" s="743"/>
    </row>
    <row r="624" spans="1:6" ht="25.5">
      <c r="A624" s="729" t="s">
        <v>2418</v>
      </c>
      <c r="B624" s="741" t="s">
        <v>2419</v>
      </c>
      <c r="C624" s="742"/>
      <c r="D624" s="742"/>
      <c r="E624" s="743"/>
      <c r="F624" s="743"/>
    </row>
    <row r="625" spans="1:6" ht="12.75">
      <c r="A625" s="729"/>
      <c r="B625" s="741" t="s">
        <v>2420</v>
      </c>
      <c r="C625" s="742" t="s">
        <v>853</v>
      </c>
      <c r="D625" s="742">
        <v>14</v>
      </c>
      <c r="E625" s="942"/>
      <c r="F625" s="743">
        <f>D625*E625</f>
        <v>0</v>
      </c>
    </row>
    <row r="626" spans="1:6" ht="12.75">
      <c r="A626" s="729"/>
      <c r="B626" s="741"/>
      <c r="C626" s="742"/>
      <c r="D626" s="742"/>
      <c r="E626" s="743"/>
      <c r="F626" s="743"/>
    </row>
    <row r="627" spans="1:6" ht="12.75">
      <c r="A627" s="729"/>
      <c r="B627" s="741"/>
      <c r="C627" s="742"/>
      <c r="D627" s="742"/>
      <c r="E627" s="743"/>
      <c r="F627" s="743"/>
    </row>
    <row r="628" spans="1:6" ht="63.75">
      <c r="A628" s="729" t="s">
        <v>2421</v>
      </c>
      <c r="B628" s="741" t="s">
        <v>2422</v>
      </c>
      <c r="C628" s="742"/>
      <c r="D628" s="742"/>
      <c r="E628" s="743"/>
      <c r="F628" s="743"/>
    </row>
    <row r="629" spans="1:6" ht="12.75">
      <c r="A629" s="729"/>
      <c r="B629" s="741" t="s">
        <v>2423</v>
      </c>
      <c r="C629" s="742"/>
      <c r="D629" s="742"/>
      <c r="E629" s="743"/>
      <c r="F629" s="743"/>
    </row>
    <row r="630" spans="1:6" ht="12.75">
      <c r="A630" s="729"/>
      <c r="B630" s="749" t="s">
        <v>2424</v>
      </c>
      <c r="C630" s="742" t="s">
        <v>853</v>
      </c>
      <c r="D630" s="742">
        <v>16</v>
      </c>
      <c r="E630" s="942"/>
      <c r="F630" s="743">
        <f>D630*E630</f>
        <v>0</v>
      </c>
    </row>
    <row r="631" spans="1:6" ht="12.75">
      <c r="A631" s="729"/>
      <c r="B631" s="741"/>
      <c r="C631" s="742"/>
      <c r="D631" s="742"/>
      <c r="E631" s="743"/>
      <c r="F631" s="743"/>
    </row>
    <row r="632" spans="1:6" ht="12.75">
      <c r="A632" s="729"/>
      <c r="B632" s="741"/>
      <c r="C632" s="742"/>
      <c r="D632" s="742"/>
      <c r="E632" s="743"/>
      <c r="F632" s="743"/>
    </row>
    <row r="633" spans="1:6" ht="63.75">
      <c r="A633" s="729" t="s">
        <v>2425</v>
      </c>
      <c r="B633" s="741" t="s">
        <v>2426</v>
      </c>
      <c r="C633" s="742"/>
      <c r="D633" s="742"/>
      <c r="E633" s="743"/>
      <c r="F633" s="743"/>
    </row>
    <row r="634" spans="1:6" ht="12.75">
      <c r="A634" s="729"/>
      <c r="B634" s="741" t="s">
        <v>2427</v>
      </c>
      <c r="C634" s="742"/>
      <c r="D634" s="742"/>
      <c r="E634" s="743"/>
      <c r="F634" s="743"/>
    </row>
    <row r="635" spans="1:6" ht="12.75">
      <c r="A635" s="729"/>
      <c r="B635" s="741" t="s">
        <v>2428</v>
      </c>
      <c r="C635" s="742" t="s">
        <v>853</v>
      </c>
      <c r="D635" s="742">
        <v>200</v>
      </c>
      <c r="E635" s="942"/>
      <c r="F635" s="743">
        <f>D635*E635</f>
        <v>0</v>
      </c>
    </row>
    <row r="636" spans="1:6" ht="12.75">
      <c r="A636" s="729"/>
      <c r="B636" s="741"/>
      <c r="C636" s="742"/>
      <c r="D636" s="742"/>
      <c r="E636" s="743"/>
      <c r="F636" s="743"/>
    </row>
    <row r="637" spans="1:6" ht="12.75">
      <c r="A637" s="729"/>
      <c r="B637" s="741"/>
      <c r="C637" s="742"/>
      <c r="D637" s="742"/>
      <c r="E637" s="743"/>
      <c r="F637" s="743"/>
    </row>
    <row r="638" spans="1:6" ht="89.25">
      <c r="A638" s="729" t="s">
        <v>2429</v>
      </c>
      <c r="B638" s="741" t="s">
        <v>2430</v>
      </c>
      <c r="C638" s="742"/>
      <c r="D638" s="742"/>
      <c r="E638" s="743"/>
      <c r="F638" s="743"/>
    </row>
    <row r="639" spans="1:6" ht="12.75">
      <c r="A639" s="729"/>
      <c r="B639" s="741" t="s">
        <v>2431</v>
      </c>
      <c r="C639" s="742" t="s">
        <v>853</v>
      </c>
      <c r="D639" s="742">
        <v>200</v>
      </c>
      <c r="E639" s="942"/>
      <c r="F639" s="743">
        <f>D639*E639</f>
        <v>0</v>
      </c>
    </row>
    <row r="640" spans="1:6" ht="12.75">
      <c r="A640" s="729"/>
      <c r="B640" s="741"/>
      <c r="C640" s="742"/>
      <c r="D640" s="742"/>
      <c r="E640" s="743"/>
      <c r="F640" s="743"/>
    </row>
    <row r="641" spans="1:6" ht="12.75">
      <c r="A641" s="729"/>
      <c r="B641" s="741"/>
      <c r="C641" s="742"/>
      <c r="D641" s="742"/>
      <c r="E641" s="743"/>
      <c r="F641" s="743"/>
    </row>
    <row r="642" spans="1:6" ht="38.25">
      <c r="A642" s="729" t="s">
        <v>2432</v>
      </c>
      <c r="B642" s="741" t="s">
        <v>2433</v>
      </c>
      <c r="C642" s="742"/>
      <c r="D642" s="742"/>
      <c r="E642" s="743"/>
      <c r="F642" s="743"/>
    </row>
    <row r="643" spans="1:6" ht="12.75">
      <c r="A643" s="729"/>
      <c r="B643" s="741"/>
      <c r="C643" s="742" t="s">
        <v>853</v>
      </c>
      <c r="D643" s="742">
        <v>500</v>
      </c>
      <c r="E643" s="942"/>
      <c r="F643" s="743">
        <f>D643*E643</f>
        <v>0</v>
      </c>
    </row>
    <row r="644" spans="1:6" ht="12.75">
      <c r="A644" s="729"/>
      <c r="B644" s="741"/>
      <c r="C644" s="742"/>
      <c r="D644" s="742"/>
      <c r="E644" s="743"/>
      <c r="F644" s="743"/>
    </row>
    <row r="645" spans="1:6" ht="12.75">
      <c r="A645" s="729" t="s">
        <v>2434</v>
      </c>
      <c r="B645" s="741" t="s">
        <v>2435</v>
      </c>
      <c r="C645" s="742"/>
      <c r="D645" s="742"/>
      <c r="E645" s="743"/>
      <c r="F645" s="743"/>
    </row>
    <row r="646" spans="1:6" ht="12.75">
      <c r="A646" s="729"/>
      <c r="B646" s="741" t="s">
        <v>2436</v>
      </c>
      <c r="C646" s="742" t="s">
        <v>1575</v>
      </c>
      <c r="D646" s="742">
        <v>1500</v>
      </c>
      <c r="E646" s="942"/>
      <c r="F646" s="743">
        <f>D646*E646</f>
        <v>0</v>
      </c>
    </row>
    <row r="647" spans="1:6" ht="12.75">
      <c r="A647" s="729"/>
      <c r="B647" s="741"/>
      <c r="C647" s="742"/>
      <c r="D647" s="742"/>
      <c r="E647" s="743"/>
      <c r="F647" s="743"/>
    </row>
    <row r="648" spans="1:6" ht="12.75">
      <c r="A648" s="729"/>
      <c r="B648" s="741"/>
      <c r="C648" s="742"/>
      <c r="D648" s="742"/>
      <c r="E648" s="743"/>
      <c r="F648" s="743"/>
    </row>
    <row r="649" spans="1:6" ht="38.25">
      <c r="A649" s="729" t="s">
        <v>2437</v>
      </c>
      <c r="B649" s="741" t="s">
        <v>2438</v>
      </c>
      <c r="C649" s="742"/>
      <c r="D649" s="742"/>
      <c r="E649" s="743"/>
      <c r="F649" s="743"/>
    </row>
    <row r="650" spans="1:6" ht="12.75">
      <c r="A650" s="729"/>
      <c r="B650" s="741" t="s">
        <v>2439</v>
      </c>
      <c r="C650" s="742"/>
      <c r="D650" s="742"/>
      <c r="E650" s="743"/>
      <c r="F650" s="743"/>
    </row>
    <row r="651" spans="1:6" ht="12.75">
      <c r="A651" s="729"/>
      <c r="B651" s="741" t="s">
        <v>2440</v>
      </c>
      <c r="C651" s="742" t="s">
        <v>853</v>
      </c>
      <c r="D651" s="742">
        <v>100</v>
      </c>
      <c r="E651" s="942"/>
      <c r="F651" s="743">
        <f>D651*E651</f>
        <v>0</v>
      </c>
    </row>
    <row r="652" spans="1:6" ht="12.75">
      <c r="A652" s="729"/>
      <c r="B652" s="741" t="s">
        <v>2441</v>
      </c>
      <c r="C652" s="742" t="s">
        <v>853</v>
      </c>
      <c r="D652" s="742">
        <v>100</v>
      </c>
      <c r="E652" s="942"/>
      <c r="F652" s="743">
        <f>D652*E652</f>
        <v>0</v>
      </c>
    </row>
    <row r="653" spans="1:6" ht="12.75">
      <c r="A653" s="729"/>
      <c r="B653" s="741"/>
      <c r="C653" s="742"/>
      <c r="D653" s="742"/>
      <c r="E653" s="743"/>
      <c r="F653" s="743"/>
    </row>
    <row r="654" spans="1:6" ht="12.75">
      <c r="A654" s="729"/>
      <c r="B654" s="741"/>
      <c r="C654" s="742"/>
      <c r="D654" s="742"/>
      <c r="E654" s="743"/>
      <c r="F654" s="743"/>
    </row>
    <row r="655" spans="1:6" ht="51">
      <c r="A655" s="729" t="s">
        <v>2442</v>
      </c>
      <c r="B655" s="741" t="s">
        <v>2443</v>
      </c>
      <c r="C655" s="742"/>
      <c r="D655" s="742"/>
      <c r="E655" s="743"/>
      <c r="F655" s="743"/>
    </row>
    <row r="656" spans="1:6" ht="12.75">
      <c r="A656" s="729"/>
      <c r="B656" s="741" t="s">
        <v>2444</v>
      </c>
      <c r="C656" s="742" t="s">
        <v>853</v>
      </c>
      <c r="D656" s="742">
        <v>60</v>
      </c>
      <c r="E656" s="942"/>
      <c r="F656" s="743">
        <f>D656*E656</f>
        <v>0</v>
      </c>
    </row>
    <row r="657" spans="1:6" ht="12.75">
      <c r="A657" s="729"/>
      <c r="B657" s="741"/>
      <c r="C657" s="742"/>
      <c r="D657" s="742"/>
      <c r="E657" s="942"/>
      <c r="F657" s="743"/>
    </row>
    <row r="658" spans="1:6" ht="12.75">
      <c r="A658" s="729"/>
      <c r="B658" s="741"/>
      <c r="C658" s="742"/>
      <c r="D658" s="742"/>
      <c r="E658" s="942"/>
      <c r="F658" s="743"/>
    </row>
    <row r="659" spans="1:6" ht="38.25">
      <c r="A659" s="729" t="s">
        <v>2445</v>
      </c>
      <c r="B659" s="741" t="s">
        <v>2446</v>
      </c>
      <c r="C659" s="742"/>
      <c r="D659" s="742"/>
      <c r="E659" s="942"/>
      <c r="F659" s="743"/>
    </row>
    <row r="660" spans="1:6" ht="12.75">
      <c r="A660" s="729"/>
      <c r="B660" s="741" t="s">
        <v>2447</v>
      </c>
      <c r="C660" s="742" t="s">
        <v>2448</v>
      </c>
      <c r="D660" s="742">
        <v>25</v>
      </c>
      <c r="E660" s="942"/>
      <c r="F660" s="743">
        <f>D660*E660</f>
        <v>0</v>
      </c>
    </row>
    <row r="661" spans="1:6" ht="12.75">
      <c r="A661" s="729"/>
      <c r="B661" s="741"/>
      <c r="C661" s="742"/>
      <c r="D661" s="742"/>
      <c r="E661" s="942"/>
      <c r="F661" s="743"/>
    </row>
    <row r="662" spans="1:6" ht="12.75">
      <c r="A662" s="729"/>
      <c r="B662" s="741"/>
      <c r="C662" s="742"/>
      <c r="D662" s="742"/>
      <c r="E662" s="942"/>
      <c r="F662" s="743"/>
    </row>
    <row r="663" spans="1:6" ht="25.5">
      <c r="A663" s="729" t="s">
        <v>2449</v>
      </c>
      <c r="B663" s="741" t="s">
        <v>2450</v>
      </c>
      <c r="C663" s="742"/>
      <c r="D663" s="742"/>
      <c r="E663" s="942"/>
      <c r="F663" s="743"/>
    </row>
    <row r="664" spans="1:6" ht="25.5">
      <c r="A664" s="729"/>
      <c r="B664" s="741" t="s">
        <v>2451</v>
      </c>
      <c r="C664" s="742" t="s">
        <v>853</v>
      </c>
      <c r="D664" s="742">
        <v>150</v>
      </c>
      <c r="E664" s="942"/>
      <c r="F664" s="743">
        <f>D664*E664</f>
        <v>0</v>
      </c>
    </row>
    <row r="665" spans="1:6" ht="12.75">
      <c r="A665" s="729"/>
      <c r="B665" s="741"/>
      <c r="C665" s="742"/>
      <c r="D665" s="742"/>
      <c r="E665" s="942"/>
      <c r="F665" s="743"/>
    </row>
    <row r="666" spans="1:6" ht="12.75">
      <c r="A666" s="729"/>
      <c r="B666" s="741"/>
      <c r="C666" s="742"/>
      <c r="D666" s="742"/>
      <c r="E666" s="942"/>
      <c r="F666" s="743"/>
    </row>
    <row r="667" spans="1:6" ht="51">
      <c r="A667" s="729" t="s">
        <v>2452</v>
      </c>
      <c r="B667" s="741" t="s">
        <v>2453</v>
      </c>
      <c r="C667" s="742"/>
      <c r="D667" s="742"/>
      <c r="E667" s="942"/>
      <c r="F667" s="743"/>
    </row>
    <row r="668" spans="1:6" ht="25.5">
      <c r="A668" s="729"/>
      <c r="B668" s="741" t="s">
        <v>2454</v>
      </c>
      <c r="C668" s="742" t="s">
        <v>1575</v>
      </c>
      <c r="D668" s="742">
        <v>13390</v>
      </c>
      <c r="E668" s="942"/>
      <c r="F668" s="743">
        <f>D668*E668</f>
        <v>0</v>
      </c>
    </row>
    <row r="669" spans="1:6" ht="12.75">
      <c r="A669" s="729"/>
      <c r="B669" s="741"/>
      <c r="C669" s="742"/>
      <c r="D669" s="742"/>
      <c r="E669" s="743"/>
      <c r="F669" s="743"/>
    </row>
    <row r="670" spans="1:6" ht="12.75">
      <c r="A670" s="729"/>
      <c r="B670" s="741"/>
      <c r="C670" s="742"/>
      <c r="D670" s="742"/>
      <c r="E670" s="743"/>
      <c r="F670" s="743"/>
    </row>
    <row r="671" spans="1:6" ht="51">
      <c r="A671" s="729" t="s">
        <v>2455</v>
      </c>
      <c r="B671" s="741" t="s">
        <v>2456</v>
      </c>
      <c r="C671" s="742" t="s">
        <v>1575</v>
      </c>
      <c r="D671" s="742">
        <v>10</v>
      </c>
      <c r="E671" s="942"/>
      <c r="F671" s="743">
        <f>D671*E671</f>
        <v>0</v>
      </c>
    </row>
    <row r="672" spans="1:6" ht="12.75">
      <c r="A672" s="729"/>
      <c r="B672" s="741"/>
      <c r="C672" s="742"/>
      <c r="D672" s="742"/>
      <c r="E672" s="942"/>
      <c r="F672" s="743"/>
    </row>
    <row r="673" spans="1:6" ht="12.75">
      <c r="A673" s="729"/>
      <c r="B673" s="741"/>
      <c r="C673" s="742"/>
      <c r="D673" s="742"/>
      <c r="E673" s="942"/>
      <c r="F673" s="743"/>
    </row>
    <row r="674" spans="1:6" ht="76.5">
      <c r="A674" s="729" t="s">
        <v>2457</v>
      </c>
      <c r="B674" s="741" t="s">
        <v>2458</v>
      </c>
      <c r="C674" s="742"/>
      <c r="D674" s="742"/>
      <c r="E674" s="942"/>
      <c r="F674" s="743"/>
    </row>
    <row r="675" spans="1:6" ht="12.75">
      <c r="A675" s="729"/>
      <c r="B675" s="741" t="s">
        <v>2459</v>
      </c>
      <c r="C675" s="742" t="s">
        <v>1575</v>
      </c>
      <c r="D675" s="742">
        <v>10</v>
      </c>
      <c r="E675" s="942"/>
      <c r="F675" s="743">
        <f>D675*E675</f>
        <v>0</v>
      </c>
    </row>
    <row r="676" spans="1:6" ht="12.75">
      <c r="A676" s="729"/>
      <c r="B676" s="741" t="s">
        <v>2460</v>
      </c>
      <c r="C676" s="742" t="s">
        <v>1575</v>
      </c>
      <c r="D676" s="742">
        <v>30</v>
      </c>
      <c r="E676" s="942"/>
      <c r="F676" s="743">
        <f>D676*E676</f>
        <v>0</v>
      </c>
    </row>
    <row r="677" spans="1:6" ht="12.75">
      <c r="A677" s="729"/>
      <c r="B677" s="741"/>
      <c r="C677" s="742"/>
      <c r="D677" s="742"/>
      <c r="E677" s="743"/>
      <c r="F677" s="743"/>
    </row>
    <row r="678" spans="1:6" ht="12.75">
      <c r="A678" s="729"/>
      <c r="B678" s="741"/>
      <c r="C678" s="742"/>
      <c r="D678" s="742"/>
      <c r="E678" s="743"/>
      <c r="F678" s="743"/>
    </row>
    <row r="679" spans="1:6" ht="76.5">
      <c r="A679" s="729" t="s">
        <v>2461</v>
      </c>
      <c r="B679" s="741" t="s">
        <v>2462</v>
      </c>
      <c r="C679" s="742"/>
      <c r="D679" s="742"/>
      <c r="E679" s="743"/>
      <c r="F679" s="743"/>
    </row>
    <row r="680" spans="1:6" ht="12.75">
      <c r="A680" s="729"/>
      <c r="B680" s="741" t="s">
        <v>2463</v>
      </c>
      <c r="C680" s="742" t="s">
        <v>1575</v>
      </c>
      <c r="D680" s="742">
        <v>30</v>
      </c>
      <c r="E680" s="942"/>
      <c r="F680" s="743">
        <f aca="true" t="shared" si="7" ref="F680:F687">D680*E680</f>
        <v>0</v>
      </c>
    </row>
    <row r="681" spans="1:6" ht="12.75">
      <c r="A681" s="729"/>
      <c r="B681" s="741" t="s">
        <v>2464</v>
      </c>
      <c r="C681" s="742" t="s">
        <v>1575</v>
      </c>
      <c r="D681" s="742">
        <v>50</v>
      </c>
      <c r="E681" s="942"/>
      <c r="F681" s="743">
        <f t="shared" si="7"/>
        <v>0</v>
      </c>
    </row>
    <row r="682" spans="1:6" ht="12.75">
      <c r="A682" s="729"/>
      <c r="B682" s="741" t="s">
        <v>2465</v>
      </c>
      <c r="C682" s="742" t="s">
        <v>1575</v>
      </c>
      <c r="D682" s="742">
        <v>90</v>
      </c>
      <c r="E682" s="942"/>
      <c r="F682" s="743">
        <f t="shared" si="7"/>
        <v>0</v>
      </c>
    </row>
    <row r="683" spans="1:6" ht="12.75">
      <c r="A683" s="729"/>
      <c r="B683" s="741" t="s">
        <v>1436</v>
      </c>
      <c r="C683" s="742" t="s">
        <v>1575</v>
      </c>
      <c r="D683" s="742">
        <v>30</v>
      </c>
      <c r="E683" s="942"/>
      <c r="F683" s="743">
        <f t="shared" si="7"/>
        <v>0</v>
      </c>
    </row>
    <row r="684" spans="1:6" ht="12.75">
      <c r="A684" s="729"/>
      <c r="B684" s="741" t="s">
        <v>1362</v>
      </c>
      <c r="C684" s="742" t="s">
        <v>1575</v>
      </c>
      <c r="D684" s="742">
        <v>70</v>
      </c>
      <c r="E684" s="942"/>
      <c r="F684" s="743">
        <f t="shared" si="7"/>
        <v>0</v>
      </c>
    </row>
    <row r="685" spans="1:6" ht="12.75">
      <c r="A685" s="729"/>
      <c r="B685" s="741" t="s">
        <v>2466</v>
      </c>
      <c r="C685" s="742" t="s">
        <v>1575</v>
      </c>
      <c r="D685" s="742">
        <v>90</v>
      </c>
      <c r="E685" s="942"/>
      <c r="F685" s="743">
        <f t="shared" si="7"/>
        <v>0</v>
      </c>
    </row>
    <row r="686" spans="1:6" ht="12.75">
      <c r="A686" s="729"/>
      <c r="B686" s="741" t="s">
        <v>2231</v>
      </c>
      <c r="C686" s="742" t="s">
        <v>1575</v>
      </c>
      <c r="D686" s="742">
        <v>30</v>
      </c>
      <c r="E686" s="942"/>
      <c r="F686" s="743">
        <f t="shared" si="7"/>
        <v>0</v>
      </c>
    </row>
    <row r="687" spans="1:6" ht="12.75">
      <c r="A687" s="729"/>
      <c r="B687" s="741" t="s">
        <v>2232</v>
      </c>
      <c r="C687" s="742" t="s">
        <v>1575</v>
      </c>
      <c r="D687" s="742">
        <v>30</v>
      </c>
      <c r="E687" s="942"/>
      <c r="F687" s="743">
        <f t="shared" si="7"/>
        <v>0</v>
      </c>
    </row>
    <row r="688" spans="1:6" ht="12.75">
      <c r="A688" s="729"/>
      <c r="B688" s="741"/>
      <c r="C688" s="742"/>
      <c r="D688" s="742"/>
      <c r="E688" s="743"/>
      <c r="F688" s="743"/>
    </row>
    <row r="689" spans="1:6" ht="12.75">
      <c r="A689" s="729"/>
      <c r="B689" s="741"/>
      <c r="C689" s="742"/>
      <c r="D689" s="742"/>
      <c r="E689" s="743"/>
      <c r="F689" s="743"/>
    </row>
    <row r="690" spans="1:6" ht="51">
      <c r="A690" s="729" t="s">
        <v>2467</v>
      </c>
      <c r="B690" s="741" t="s">
        <v>2468</v>
      </c>
      <c r="C690" s="742"/>
      <c r="D690" s="742"/>
      <c r="E690" s="743"/>
      <c r="F690" s="743"/>
    </row>
    <row r="691" spans="1:6" ht="12.75">
      <c r="A691" s="729"/>
      <c r="B691" s="741" t="s">
        <v>2469</v>
      </c>
      <c r="C691" s="742" t="s">
        <v>1575</v>
      </c>
      <c r="D691" s="742">
        <v>200</v>
      </c>
      <c r="E691" s="942"/>
      <c r="F691" s="743">
        <f aca="true" t="shared" si="8" ref="F691:F698">D691*E691</f>
        <v>0</v>
      </c>
    </row>
    <row r="692" spans="1:6" ht="12.75">
      <c r="A692" s="729"/>
      <c r="B692" s="741" t="s">
        <v>2470</v>
      </c>
      <c r="C692" s="742" t="s">
        <v>1575</v>
      </c>
      <c r="D692" s="742">
        <v>200</v>
      </c>
      <c r="E692" s="942"/>
      <c r="F692" s="743">
        <f t="shared" si="8"/>
        <v>0</v>
      </c>
    </row>
    <row r="693" spans="1:6" ht="12.75">
      <c r="A693" s="729"/>
      <c r="B693" s="741" t="s">
        <v>2471</v>
      </c>
      <c r="C693" s="742" t="s">
        <v>1575</v>
      </c>
      <c r="D693" s="742">
        <v>265</v>
      </c>
      <c r="E693" s="943"/>
      <c r="F693" s="743">
        <f t="shared" si="8"/>
        <v>0</v>
      </c>
    </row>
    <row r="694" spans="1:6" ht="12.75">
      <c r="A694" s="729"/>
      <c r="B694" s="741" t="s">
        <v>2472</v>
      </c>
      <c r="C694" s="742" t="s">
        <v>1575</v>
      </c>
      <c r="D694" s="742">
        <v>150</v>
      </c>
      <c r="E694" s="943"/>
      <c r="F694" s="743">
        <f t="shared" si="8"/>
        <v>0</v>
      </c>
    </row>
    <row r="695" spans="1:6" ht="12.75">
      <c r="A695" s="729"/>
      <c r="B695" s="741" t="s">
        <v>2473</v>
      </c>
      <c r="C695" s="742" t="s">
        <v>1575</v>
      </c>
      <c r="D695" s="742">
        <v>290</v>
      </c>
      <c r="E695" s="943"/>
      <c r="F695" s="743">
        <f t="shared" si="8"/>
        <v>0</v>
      </c>
    </row>
    <row r="696" spans="1:6" ht="12.75">
      <c r="A696" s="729"/>
      <c r="B696" s="741" t="s">
        <v>2474</v>
      </c>
      <c r="C696" s="742" t="s">
        <v>1575</v>
      </c>
      <c r="D696" s="742">
        <v>75</v>
      </c>
      <c r="E696" s="943"/>
      <c r="F696" s="743">
        <f t="shared" si="8"/>
        <v>0</v>
      </c>
    </row>
    <row r="697" spans="1:6" ht="12.75">
      <c r="A697" s="729"/>
      <c r="B697" s="741" t="s">
        <v>2475</v>
      </c>
      <c r="C697" s="742" t="s">
        <v>1575</v>
      </c>
      <c r="D697" s="742">
        <v>130</v>
      </c>
      <c r="E697" s="943"/>
      <c r="F697" s="743">
        <f t="shared" si="8"/>
        <v>0</v>
      </c>
    </row>
    <row r="698" spans="1:6" ht="12.75">
      <c r="A698" s="729"/>
      <c r="B698" s="741" t="s">
        <v>2476</v>
      </c>
      <c r="C698" s="742" t="s">
        <v>1575</v>
      </c>
      <c r="D698" s="742">
        <v>30</v>
      </c>
      <c r="E698" s="942"/>
      <c r="F698" s="743">
        <f t="shared" si="8"/>
        <v>0</v>
      </c>
    </row>
    <row r="699" spans="1:6" ht="12.75">
      <c r="A699" s="729"/>
      <c r="B699" s="741"/>
      <c r="C699" s="742"/>
      <c r="D699" s="742"/>
      <c r="E699" s="743"/>
      <c r="F699" s="743"/>
    </row>
    <row r="700" spans="1:6" ht="12.75">
      <c r="A700" s="729"/>
      <c r="B700" s="741"/>
      <c r="C700" s="742"/>
      <c r="D700" s="742"/>
      <c r="E700" s="743"/>
      <c r="F700" s="743"/>
    </row>
    <row r="701" spans="1:6" ht="114.75">
      <c r="A701" s="729" t="s">
        <v>2477</v>
      </c>
      <c r="B701" s="741" t="s">
        <v>2478</v>
      </c>
      <c r="C701" s="742"/>
      <c r="D701" s="742"/>
      <c r="E701" s="743"/>
      <c r="F701" s="743"/>
    </row>
    <row r="702" spans="1:6" ht="12.75">
      <c r="A702" s="729"/>
      <c r="B702" s="741" t="s">
        <v>2479</v>
      </c>
      <c r="C702" s="742"/>
      <c r="D702" s="742"/>
      <c r="E702" s="743"/>
      <c r="F702" s="743"/>
    </row>
    <row r="703" spans="1:6" ht="12.75">
      <c r="A703" s="729"/>
      <c r="B703" s="741"/>
      <c r="C703" s="742"/>
      <c r="D703" s="742"/>
      <c r="E703" s="743"/>
      <c r="F703" s="743"/>
    </row>
    <row r="704" spans="1:6" ht="12.75">
      <c r="A704" s="729"/>
      <c r="B704" s="741" t="s">
        <v>2469</v>
      </c>
      <c r="C704" s="742" t="s">
        <v>1575</v>
      </c>
      <c r="D704" s="742">
        <v>200</v>
      </c>
      <c r="E704" s="942"/>
      <c r="F704" s="743">
        <f aca="true" t="shared" si="9" ref="F704:F719">D704*E704</f>
        <v>0</v>
      </c>
    </row>
    <row r="705" spans="1:6" ht="12.75">
      <c r="A705" s="729"/>
      <c r="B705" s="741" t="s">
        <v>2470</v>
      </c>
      <c r="C705" s="742" t="s">
        <v>1575</v>
      </c>
      <c r="D705" s="742">
        <v>200</v>
      </c>
      <c r="E705" s="943"/>
      <c r="F705" s="743">
        <f t="shared" si="9"/>
        <v>0</v>
      </c>
    </row>
    <row r="706" spans="1:6" ht="12.75">
      <c r="A706" s="729"/>
      <c r="B706" s="741" t="s">
        <v>2471</v>
      </c>
      <c r="C706" s="742" t="s">
        <v>1575</v>
      </c>
      <c r="D706" s="742">
        <v>265</v>
      </c>
      <c r="E706" s="943"/>
      <c r="F706" s="743">
        <f t="shared" si="9"/>
        <v>0</v>
      </c>
    </row>
    <row r="707" spans="1:6" ht="12.75">
      <c r="A707" s="729"/>
      <c r="B707" s="741" t="s">
        <v>2472</v>
      </c>
      <c r="C707" s="742" t="s">
        <v>1575</v>
      </c>
      <c r="D707" s="742">
        <v>150</v>
      </c>
      <c r="E707" s="943"/>
      <c r="F707" s="743">
        <f t="shared" si="9"/>
        <v>0</v>
      </c>
    </row>
    <row r="708" spans="1:6" ht="12.75">
      <c r="A708" s="729"/>
      <c r="B708" s="741" t="s">
        <v>2473</v>
      </c>
      <c r="C708" s="742" t="s">
        <v>1575</v>
      </c>
      <c r="D708" s="742">
        <v>290</v>
      </c>
      <c r="E708" s="943"/>
      <c r="F708" s="743">
        <f t="shared" si="9"/>
        <v>0</v>
      </c>
    </row>
    <row r="709" spans="1:6" ht="12.75">
      <c r="A709" s="729"/>
      <c r="B709" s="741" t="s">
        <v>2474</v>
      </c>
      <c r="C709" s="742" t="s">
        <v>1575</v>
      </c>
      <c r="D709" s="742">
        <v>75</v>
      </c>
      <c r="E709" s="943"/>
      <c r="F709" s="743">
        <f t="shared" si="9"/>
        <v>0</v>
      </c>
    </row>
    <row r="710" spans="1:6" ht="12.75">
      <c r="A710" s="729"/>
      <c r="B710" s="741" t="s">
        <v>2475</v>
      </c>
      <c r="C710" s="742" t="s">
        <v>1575</v>
      </c>
      <c r="D710" s="742">
        <v>130</v>
      </c>
      <c r="E710" s="943"/>
      <c r="F710" s="743">
        <f t="shared" si="9"/>
        <v>0</v>
      </c>
    </row>
    <row r="711" spans="1:6" ht="12.75">
      <c r="A711" s="729"/>
      <c r="B711" s="741" t="s">
        <v>2476</v>
      </c>
      <c r="C711" s="742" t="s">
        <v>1575</v>
      </c>
      <c r="D711" s="742">
        <v>30</v>
      </c>
      <c r="E711" s="942"/>
      <c r="F711" s="743">
        <f t="shared" si="9"/>
        <v>0</v>
      </c>
    </row>
    <row r="712" spans="1:6" ht="12.75">
      <c r="A712" s="729"/>
      <c r="B712" s="741" t="s">
        <v>2463</v>
      </c>
      <c r="C712" s="742" t="s">
        <v>1575</v>
      </c>
      <c r="D712" s="742">
        <v>30</v>
      </c>
      <c r="E712" s="942"/>
      <c r="F712" s="743">
        <f t="shared" si="9"/>
        <v>0</v>
      </c>
    </row>
    <row r="713" spans="1:6" ht="12.75">
      <c r="A713" s="729"/>
      <c r="B713" s="741" t="s">
        <v>2464</v>
      </c>
      <c r="C713" s="742" t="s">
        <v>1575</v>
      </c>
      <c r="D713" s="742">
        <v>50</v>
      </c>
      <c r="E713" s="942"/>
      <c r="F713" s="743">
        <f t="shared" si="9"/>
        <v>0</v>
      </c>
    </row>
    <row r="714" spans="1:6" ht="12.75">
      <c r="A714" s="729"/>
      <c r="B714" s="741" t="s">
        <v>2465</v>
      </c>
      <c r="C714" s="742" t="s">
        <v>1575</v>
      </c>
      <c r="D714" s="742">
        <v>90</v>
      </c>
      <c r="E714" s="942"/>
      <c r="F714" s="743">
        <f t="shared" si="9"/>
        <v>0</v>
      </c>
    </row>
    <row r="715" spans="1:6" ht="12.75">
      <c r="A715" s="729"/>
      <c r="B715" s="741" t="s">
        <v>1436</v>
      </c>
      <c r="C715" s="742" t="s">
        <v>1575</v>
      </c>
      <c r="D715" s="742">
        <v>30</v>
      </c>
      <c r="E715" s="942"/>
      <c r="F715" s="743">
        <f t="shared" si="9"/>
        <v>0</v>
      </c>
    </row>
    <row r="716" spans="1:6" ht="12.75">
      <c r="A716" s="729"/>
      <c r="B716" s="741" t="s">
        <v>1362</v>
      </c>
      <c r="C716" s="742" t="s">
        <v>1575</v>
      </c>
      <c r="D716" s="742">
        <v>70</v>
      </c>
      <c r="E716" s="942"/>
      <c r="F716" s="743">
        <f t="shared" si="9"/>
        <v>0</v>
      </c>
    </row>
    <row r="717" spans="1:6" ht="12.75">
      <c r="A717" s="729"/>
      <c r="B717" s="741" t="s">
        <v>2466</v>
      </c>
      <c r="C717" s="742" t="s">
        <v>1575</v>
      </c>
      <c r="D717" s="742">
        <v>90</v>
      </c>
      <c r="E717" s="942"/>
      <c r="F717" s="743">
        <f t="shared" si="9"/>
        <v>0</v>
      </c>
    </row>
    <row r="718" spans="1:6" ht="12.75">
      <c r="A718" s="729"/>
      <c r="B718" s="741" t="s">
        <v>2231</v>
      </c>
      <c r="C718" s="742" t="s">
        <v>1575</v>
      </c>
      <c r="D718" s="742">
        <v>30</v>
      </c>
      <c r="E718" s="942"/>
      <c r="F718" s="743">
        <f t="shared" si="9"/>
        <v>0</v>
      </c>
    </row>
    <row r="719" spans="1:6" ht="12.75">
      <c r="A719" s="729"/>
      <c r="B719" s="741" t="s">
        <v>2232</v>
      </c>
      <c r="C719" s="742" t="s">
        <v>1575</v>
      </c>
      <c r="D719" s="742">
        <v>30</v>
      </c>
      <c r="E719" s="942"/>
      <c r="F719" s="743">
        <f t="shared" si="9"/>
        <v>0</v>
      </c>
    </row>
    <row r="720" spans="1:6" ht="12.75">
      <c r="A720" s="729"/>
      <c r="B720" s="741"/>
      <c r="C720" s="742"/>
      <c r="D720" s="742"/>
      <c r="E720" s="743"/>
      <c r="F720" s="743"/>
    </row>
    <row r="721" spans="1:6" ht="12.75">
      <c r="A721" s="729"/>
      <c r="B721" s="741"/>
      <c r="C721" s="742"/>
      <c r="D721" s="742"/>
      <c r="E721" s="743"/>
      <c r="F721" s="743"/>
    </row>
    <row r="722" spans="1:6" ht="25.5">
      <c r="A722" s="729" t="s">
        <v>2480</v>
      </c>
      <c r="B722" s="741" t="s">
        <v>2481</v>
      </c>
      <c r="C722" s="742" t="s">
        <v>172</v>
      </c>
      <c r="D722" s="742">
        <v>550</v>
      </c>
      <c r="E722" s="942"/>
      <c r="F722" s="743">
        <f>D722*E722</f>
        <v>0</v>
      </c>
    </row>
    <row r="723" spans="1:6" ht="12.75">
      <c r="A723" s="729"/>
      <c r="B723" s="741"/>
      <c r="C723" s="742"/>
      <c r="D723" s="742"/>
      <c r="E723" s="743"/>
      <c r="F723" s="743"/>
    </row>
    <row r="724" spans="1:6" ht="12.75">
      <c r="A724" s="729"/>
      <c r="B724" s="741"/>
      <c r="C724" s="742"/>
      <c r="D724" s="742"/>
      <c r="E724" s="743"/>
      <c r="F724" s="743"/>
    </row>
    <row r="725" spans="1:6" ht="38.25">
      <c r="A725" s="729" t="s">
        <v>2482</v>
      </c>
      <c r="B725" s="741" t="s">
        <v>2483</v>
      </c>
      <c r="C725" s="742"/>
      <c r="D725" s="742"/>
      <c r="E725" s="743"/>
      <c r="F725" s="743"/>
    </row>
    <row r="726" spans="1:6" ht="25.5">
      <c r="A726" s="729"/>
      <c r="B726" s="741" t="s">
        <v>2484</v>
      </c>
      <c r="C726" s="742"/>
      <c r="D726" s="742"/>
      <c r="E726" s="743"/>
      <c r="F726" s="743"/>
    </row>
    <row r="727" spans="1:6" ht="12.75">
      <c r="A727" s="729"/>
      <c r="B727" s="741" t="s">
        <v>2485</v>
      </c>
      <c r="C727" s="742"/>
      <c r="D727" s="742"/>
      <c r="E727" s="743"/>
      <c r="F727" s="743"/>
    </row>
    <row r="728" spans="1:6" ht="25.5">
      <c r="A728" s="729"/>
      <c r="B728" s="741" t="s">
        <v>2486</v>
      </c>
      <c r="C728" s="742"/>
      <c r="D728" s="742"/>
      <c r="E728" s="743"/>
      <c r="F728" s="743"/>
    </row>
    <row r="729" spans="1:6" ht="12.75">
      <c r="A729" s="729"/>
      <c r="B729" s="741" t="s">
        <v>2487</v>
      </c>
      <c r="C729" s="742"/>
      <c r="D729" s="742"/>
      <c r="E729" s="743"/>
      <c r="F729" s="743"/>
    </row>
    <row r="730" spans="1:6" ht="51">
      <c r="A730" s="729"/>
      <c r="B730" s="741" t="s">
        <v>2488</v>
      </c>
      <c r="C730" s="742"/>
      <c r="D730" s="742"/>
      <c r="E730" s="743"/>
      <c r="F730" s="743"/>
    </row>
    <row r="731" spans="1:6" ht="38.25">
      <c r="A731" s="729"/>
      <c r="B731" s="741" t="s">
        <v>2489</v>
      </c>
      <c r="C731" s="742"/>
      <c r="D731" s="742"/>
      <c r="E731" s="743"/>
      <c r="F731" s="743"/>
    </row>
    <row r="732" spans="1:6" ht="38.25">
      <c r="A732" s="729"/>
      <c r="B732" s="741" t="s">
        <v>2490</v>
      </c>
      <c r="C732" s="742"/>
      <c r="D732" s="742"/>
      <c r="E732" s="743"/>
      <c r="F732" s="743"/>
    </row>
    <row r="733" spans="1:6" ht="25.5">
      <c r="A733" s="729"/>
      <c r="B733" s="741" t="s">
        <v>2491</v>
      </c>
      <c r="C733" s="742"/>
      <c r="D733" s="742"/>
      <c r="E733" s="743"/>
      <c r="F733" s="743"/>
    </row>
    <row r="734" spans="1:6" ht="51">
      <c r="A734" s="729"/>
      <c r="B734" s="741" t="s">
        <v>2492</v>
      </c>
      <c r="C734" s="742"/>
      <c r="D734" s="742"/>
      <c r="E734" s="743"/>
      <c r="F734" s="743"/>
    </row>
    <row r="735" spans="1:6" ht="12.75">
      <c r="A735" s="729"/>
      <c r="B735" s="741"/>
      <c r="C735" s="742" t="s">
        <v>107</v>
      </c>
      <c r="D735" s="742">
        <v>1</v>
      </c>
      <c r="E735" s="942"/>
      <c r="F735" s="743">
        <f>D735*E735</f>
        <v>0</v>
      </c>
    </row>
    <row r="736" spans="1:6" ht="12.75">
      <c r="A736" s="729"/>
      <c r="B736" s="741"/>
      <c r="C736" s="742"/>
      <c r="D736" s="742"/>
      <c r="E736" s="743"/>
      <c r="F736" s="743"/>
    </row>
    <row r="737" spans="1:6" ht="12.75">
      <c r="A737" s="729"/>
      <c r="B737" s="750" t="s">
        <v>2493</v>
      </c>
      <c r="C737" s="742"/>
      <c r="D737" s="742"/>
      <c r="E737" s="743"/>
      <c r="F737" s="743"/>
    </row>
    <row r="738" spans="1:6" ht="12.75">
      <c r="A738" s="729"/>
      <c r="B738" s="741"/>
      <c r="C738" s="742"/>
      <c r="D738" s="742"/>
      <c r="E738" s="743"/>
      <c r="F738" s="743"/>
    </row>
    <row r="739" spans="1:6" ht="25.5">
      <c r="A739" s="729" t="s">
        <v>2494</v>
      </c>
      <c r="B739" s="741" t="s">
        <v>2495</v>
      </c>
      <c r="C739" s="742"/>
      <c r="D739" s="742"/>
      <c r="E739" s="743"/>
      <c r="F739" s="743"/>
    </row>
    <row r="740" spans="1:6" ht="12.75">
      <c r="A740" s="729"/>
      <c r="B740" s="741"/>
      <c r="C740" s="742"/>
      <c r="D740" s="742"/>
      <c r="E740" s="743"/>
      <c r="F740" s="743"/>
    </row>
    <row r="741" spans="1:6" ht="25.5">
      <c r="A741" s="729"/>
      <c r="B741" s="741" t="s">
        <v>2496</v>
      </c>
      <c r="C741" s="742"/>
      <c r="D741" s="742"/>
      <c r="E741" s="743"/>
      <c r="F741" s="743"/>
    </row>
    <row r="742" spans="1:6" ht="51">
      <c r="A742" s="729"/>
      <c r="B742" s="741" t="s">
        <v>2497</v>
      </c>
      <c r="C742" s="742"/>
      <c r="D742" s="742"/>
      <c r="E742" s="743"/>
      <c r="F742" s="743"/>
    </row>
    <row r="743" spans="1:6" ht="12.75">
      <c r="A743" s="729"/>
      <c r="B743" s="741" t="s">
        <v>2498</v>
      </c>
      <c r="C743" s="742"/>
      <c r="D743" s="742"/>
      <c r="E743" s="743"/>
      <c r="F743" s="743"/>
    </row>
    <row r="744" spans="1:6" ht="12.75">
      <c r="A744" s="729"/>
      <c r="B744" s="741" t="s">
        <v>2499</v>
      </c>
      <c r="C744" s="742"/>
      <c r="D744" s="742"/>
      <c r="E744" s="743"/>
      <c r="F744" s="743"/>
    </row>
    <row r="745" spans="1:6" ht="12.75">
      <c r="A745" s="729"/>
      <c r="B745" s="741" t="s">
        <v>2500</v>
      </c>
      <c r="C745" s="742"/>
      <c r="D745" s="742"/>
      <c r="E745" s="743"/>
      <c r="F745" s="743"/>
    </row>
    <row r="746" spans="1:6" ht="12.75">
      <c r="A746" s="729"/>
      <c r="B746" s="741" t="s">
        <v>2501</v>
      </c>
      <c r="C746" s="742"/>
      <c r="D746" s="742"/>
      <c r="E746" s="743"/>
      <c r="F746" s="743"/>
    </row>
    <row r="747" spans="1:6" ht="12.75">
      <c r="A747" s="729"/>
      <c r="B747" s="741" t="s">
        <v>2502</v>
      </c>
      <c r="C747" s="742"/>
      <c r="D747" s="742"/>
      <c r="E747" s="743"/>
      <c r="F747" s="743"/>
    </row>
    <row r="748" spans="1:6" ht="12.75">
      <c r="A748" s="729"/>
      <c r="B748" s="741" t="s">
        <v>2503</v>
      </c>
      <c r="C748" s="742"/>
      <c r="D748" s="742"/>
      <c r="E748" s="743"/>
      <c r="F748" s="743"/>
    </row>
    <row r="749" spans="1:6" ht="38.25">
      <c r="A749" s="729"/>
      <c r="B749" s="741" t="s">
        <v>2504</v>
      </c>
      <c r="C749" s="742"/>
      <c r="D749" s="742"/>
      <c r="E749" s="743"/>
      <c r="F749" s="743"/>
    </row>
    <row r="750" spans="1:6" ht="12.75">
      <c r="A750" s="729"/>
      <c r="B750" s="741" t="s">
        <v>2505</v>
      </c>
      <c r="C750" s="742"/>
      <c r="D750" s="742"/>
      <c r="E750" s="743"/>
      <c r="F750" s="743"/>
    </row>
    <row r="751" spans="1:6" ht="12.75">
      <c r="A751" s="729"/>
      <c r="B751" s="741" t="s">
        <v>2506</v>
      </c>
      <c r="C751" s="742"/>
      <c r="D751" s="742"/>
      <c r="E751" s="743"/>
      <c r="F751" s="743"/>
    </row>
    <row r="752" spans="1:6" ht="12.75">
      <c r="A752" s="729"/>
      <c r="B752" s="741" t="s">
        <v>2507</v>
      </c>
      <c r="C752" s="742"/>
      <c r="D752" s="742"/>
      <c r="E752" s="743"/>
      <c r="F752" s="743"/>
    </row>
    <row r="753" spans="1:6" ht="12.75">
      <c r="A753" s="729"/>
      <c r="B753" s="741" t="s">
        <v>2508</v>
      </c>
      <c r="C753" s="742"/>
      <c r="D753" s="742"/>
      <c r="E753" s="744"/>
      <c r="F753" s="744"/>
    </row>
    <row r="754" spans="1:6" ht="12.75">
      <c r="A754" s="729"/>
      <c r="B754" s="741"/>
      <c r="C754" s="742" t="s">
        <v>107</v>
      </c>
      <c r="D754" s="742">
        <v>2</v>
      </c>
      <c r="E754" s="942"/>
      <c r="F754" s="743">
        <f>E754*D754</f>
        <v>0</v>
      </c>
    </row>
    <row r="755" spans="1:6" ht="12.75">
      <c r="A755" s="729"/>
      <c r="B755" s="741" t="s">
        <v>2509</v>
      </c>
      <c r="C755" s="742"/>
      <c r="D755" s="742"/>
      <c r="E755" s="942"/>
      <c r="F755" s="743"/>
    </row>
    <row r="756" spans="1:6" ht="25.5">
      <c r="A756" s="729"/>
      <c r="B756" s="741" t="s">
        <v>2510</v>
      </c>
      <c r="C756" s="742" t="s">
        <v>1575</v>
      </c>
      <c r="D756" s="742">
        <v>100</v>
      </c>
      <c r="E756" s="942"/>
      <c r="F756" s="743">
        <f>D756*E756</f>
        <v>0</v>
      </c>
    </row>
    <row r="757" spans="1:6" ht="25.5">
      <c r="A757" s="729"/>
      <c r="B757" s="741" t="s">
        <v>2511</v>
      </c>
      <c r="C757" s="742"/>
      <c r="D757" s="742"/>
      <c r="E757" s="743"/>
      <c r="F757" s="743"/>
    </row>
    <row r="758" spans="1:6" ht="25.5">
      <c r="A758" s="729"/>
      <c r="B758" s="741" t="s">
        <v>2512</v>
      </c>
      <c r="C758" s="742"/>
      <c r="D758" s="742"/>
      <c r="E758" s="743"/>
      <c r="F758" s="743"/>
    </row>
    <row r="759" spans="1:6" ht="12.75">
      <c r="A759" s="729"/>
      <c r="B759" s="741" t="s">
        <v>2513</v>
      </c>
      <c r="C759" s="742"/>
      <c r="D759" s="742"/>
      <c r="E759" s="743"/>
      <c r="F759" s="743"/>
    </row>
    <row r="760" spans="1:6" ht="12.75">
      <c r="A760" s="729"/>
      <c r="B760" s="741" t="s">
        <v>2514</v>
      </c>
      <c r="C760" s="742"/>
      <c r="D760" s="742"/>
      <c r="E760" s="743"/>
      <c r="F760" s="743"/>
    </row>
    <row r="761" spans="1:6" ht="12.75">
      <c r="A761" s="729"/>
      <c r="B761" s="741" t="s">
        <v>2515</v>
      </c>
      <c r="C761" s="742"/>
      <c r="D761" s="742"/>
      <c r="E761" s="743"/>
      <c r="F761" s="743"/>
    </row>
    <row r="762" spans="1:6" ht="12.75">
      <c r="A762" s="729"/>
      <c r="B762" s="741" t="s">
        <v>2516</v>
      </c>
      <c r="C762" s="742"/>
      <c r="D762" s="742"/>
      <c r="E762" s="743"/>
      <c r="F762" s="743"/>
    </row>
    <row r="763" spans="1:6" ht="25.5">
      <c r="A763" s="729"/>
      <c r="B763" s="741" t="s">
        <v>2517</v>
      </c>
      <c r="C763" s="742"/>
      <c r="D763" s="742"/>
      <c r="E763" s="743"/>
      <c r="F763" s="743"/>
    </row>
    <row r="764" spans="1:6" ht="12.75">
      <c r="A764" s="729"/>
      <c r="B764" s="741"/>
      <c r="C764" s="742"/>
      <c r="D764" s="742"/>
      <c r="E764" s="743"/>
      <c r="F764" s="743"/>
    </row>
    <row r="765" spans="1:6" ht="12.75">
      <c r="A765" s="729"/>
      <c r="B765" s="741"/>
      <c r="C765" s="742"/>
      <c r="D765" s="742"/>
      <c r="E765" s="743"/>
      <c r="F765" s="743"/>
    </row>
    <row r="766" spans="1:6" ht="38.25">
      <c r="A766" s="729" t="s">
        <v>2518</v>
      </c>
      <c r="B766" s="741" t="s">
        <v>2519</v>
      </c>
      <c r="C766" s="742"/>
      <c r="D766" s="742"/>
      <c r="E766" s="743"/>
      <c r="F766" s="743"/>
    </row>
    <row r="767" spans="1:6" ht="12.75">
      <c r="A767" s="729"/>
      <c r="B767" s="741" t="s">
        <v>2520</v>
      </c>
      <c r="C767" s="742" t="s">
        <v>1575</v>
      </c>
      <c r="D767" s="742">
        <v>25</v>
      </c>
      <c r="E767" s="942"/>
      <c r="F767" s="743">
        <f>D767*E767</f>
        <v>0</v>
      </c>
    </row>
    <row r="768" spans="1:6" ht="12.75">
      <c r="A768" s="729"/>
      <c r="B768" s="741"/>
      <c r="C768" s="742"/>
      <c r="D768" s="742"/>
      <c r="E768" s="743"/>
      <c r="F768" s="743"/>
    </row>
    <row r="769" spans="1:6" ht="12.75">
      <c r="A769" s="729"/>
      <c r="B769" s="750" t="s">
        <v>2521</v>
      </c>
      <c r="C769" s="742"/>
      <c r="D769" s="742"/>
      <c r="E769" s="743"/>
      <c r="F769" s="743"/>
    </row>
    <row r="770" spans="1:6" ht="12.75">
      <c r="A770" s="729"/>
      <c r="B770" s="741"/>
      <c r="C770" s="742"/>
      <c r="D770" s="742"/>
      <c r="E770" s="743"/>
      <c r="F770" s="743"/>
    </row>
    <row r="771" spans="1:6" ht="76.5">
      <c r="A771" s="729" t="s">
        <v>2522</v>
      </c>
      <c r="B771" s="741" t="s">
        <v>2523</v>
      </c>
      <c r="C771" s="742"/>
      <c r="D771" s="742"/>
      <c r="E771" s="743"/>
      <c r="F771" s="743"/>
    </row>
    <row r="772" spans="1:6" ht="12.75">
      <c r="A772" s="729"/>
      <c r="B772" s="741" t="s">
        <v>2524</v>
      </c>
      <c r="C772" s="742"/>
      <c r="D772" s="742"/>
      <c r="E772" s="743"/>
      <c r="F772" s="743"/>
    </row>
    <row r="773" spans="1:6" ht="12.75">
      <c r="A773" s="729"/>
      <c r="B773" s="741" t="s">
        <v>2525</v>
      </c>
      <c r="C773" s="742"/>
      <c r="D773" s="742"/>
      <c r="E773" s="743"/>
      <c r="F773" s="743"/>
    </row>
    <row r="774" spans="1:6" ht="12.75">
      <c r="A774" s="729"/>
      <c r="B774" s="741" t="s">
        <v>2526</v>
      </c>
      <c r="C774" s="742"/>
      <c r="D774" s="742"/>
      <c r="E774" s="743"/>
      <c r="F774" s="743"/>
    </row>
    <row r="775" spans="1:6" ht="12.75">
      <c r="A775" s="729"/>
      <c r="B775" s="741" t="s">
        <v>2527</v>
      </c>
      <c r="C775" s="742"/>
      <c r="D775" s="742"/>
      <c r="E775" s="743"/>
      <c r="F775" s="743"/>
    </row>
    <row r="776" spans="1:6" ht="12.75">
      <c r="A776" s="729"/>
      <c r="B776" s="741" t="s">
        <v>2528</v>
      </c>
      <c r="C776" s="742" t="s">
        <v>107</v>
      </c>
      <c r="D776" s="742">
        <v>1</v>
      </c>
      <c r="E776" s="942"/>
      <c r="F776" s="743">
        <f>D776*E776</f>
        <v>0</v>
      </c>
    </row>
    <row r="777" spans="1:6" ht="12.75">
      <c r="A777" s="729"/>
      <c r="B777" s="741"/>
      <c r="C777" s="742"/>
      <c r="D777" s="742"/>
      <c r="E777" s="942"/>
      <c r="F777" s="743"/>
    </row>
    <row r="778" spans="1:6" ht="12.75">
      <c r="A778" s="729"/>
      <c r="B778" s="741"/>
      <c r="C778" s="742"/>
      <c r="D778" s="742"/>
      <c r="E778" s="942"/>
      <c r="F778" s="743"/>
    </row>
    <row r="779" spans="1:6" ht="38.25">
      <c r="A779" s="729" t="s">
        <v>2529</v>
      </c>
      <c r="B779" s="741" t="s">
        <v>2530</v>
      </c>
      <c r="C779" s="742"/>
      <c r="D779" s="742"/>
      <c r="E779" s="942"/>
      <c r="F779" s="743"/>
    </row>
    <row r="780" spans="1:6" ht="12.75">
      <c r="A780" s="729"/>
      <c r="B780" s="741" t="s">
        <v>2531</v>
      </c>
      <c r="C780" s="742" t="s">
        <v>853</v>
      </c>
      <c r="D780" s="742">
        <v>1</v>
      </c>
      <c r="E780" s="942"/>
      <c r="F780" s="743">
        <f>D780*E780</f>
        <v>0</v>
      </c>
    </row>
    <row r="781" spans="1:6" ht="12.75">
      <c r="A781" s="729"/>
      <c r="B781" s="741" t="s">
        <v>2532</v>
      </c>
      <c r="C781" s="742"/>
      <c r="D781" s="742"/>
      <c r="E781" s="743"/>
      <c r="F781" s="743"/>
    </row>
    <row r="782" spans="1:6" ht="12.75">
      <c r="A782" s="729"/>
      <c r="B782" s="741"/>
      <c r="C782" s="742"/>
      <c r="D782" s="742"/>
      <c r="E782" s="743"/>
      <c r="F782" s="743"/>
    </row>
    <row r="783" spans="1:6" ht="12.75">
      <c r="A783" s="729"/>
      <c r="B783" s="741"/>
      <c r="C783" s="742"/>
      <c r="D783" s="742"/>
      <c r="E783" s="743"/>
      <c r="F783" s="743"/>
    </row>
    <row r="784" spans="1:6" ht="12.75">
      <c r="A784" s="729" t="s">
        <v>2533</v>
      </c>
      <c r="B784" s="741" t="s">
        <v>2534</v>
      </c>
      <c r="C784" s="742"/>
      <c r="D784" s="742"/>
      <c r="E784" s="743"/>
      <c r="F784" s="743"/>
    </row>
    <row r="785" spans="1:6" ht="12.75">
      <c r="A785" s="729"/>
      <c r="B785" s="741" t="s">
        <v>2535</v>
      </c>
      <c r="C785" s="742"/>
      <c r="D785" s="742"/>
      <c r="E785" s="743"/>
      <c r="F785" s="743"/>
    </row>
    <row r="786" spans="1:6" ht="25.5">
      <c r="A786" s="729"/>
      <c r="B786" s="741" t="s">
        <v>2536</v>
      </c>
      <c r="C786" s="742"/>
      <c r="D786" s="742"/>
      <c r="E786" s="743"/>
      <c r="F786" s="743"/>
    </row>
    <row r="787" spans="1:6" ht="25.5">
      <c r="A787" s="729"/>
      <c r="B787" s="741" t="s">
        <v>2537</v>
      </c>
      <c r="C787" s="742"/>
      <c r="D787" s="742"/>
      <c r="E787" s="743"/>
      <c r="F787" s="743"/>
    </row>
    <row r="788" spans="1:6" ht="25.5">
      <c r="A788" s="729"/>
      <c r="B788" s="741" t="s">
        <v>2538</v>
      </c>
      <c r="C788" s="742"/>
      <c r="D788" s="742"/>
      <c r="E788" s="743"/>
      <c r="F788" s="743"/>
    </row>
    <row r="789" spans="1:6" ht="25.5">
      <c r="A789" s="729"/>
      <c r="B789" s="741" t="s">
        <v>2539</v>
      </c>
      <c r="C789" s="742"/>
      <c r="D789" s="742"/>
      <c r="E789" s="743"/>
      <c r="F789" s="743"/>
    </row>
    <row r="790" spans="1:6" ht="25.5">
      <c r="A790" s="729"/>
      <c r="B790" s="741" t="s">
        <v>2540</v>
      </c>
      <c r="C790" s="742"/>
      <c r="D790" s="742"/>
      <c r="E790" s="743"/>
      <c r="F790" s="743"/>
    </row>
    <row r="791" spans="1:6" ht="12.75">
      <c r="A791" s="729"/>
      <c r="B791" s="741" t="s">
        <v>2541</v>
      </c>
      <c r="C791" s="742"/>
      <c r="D791" s="742"/>
      <c r="E791" s="743"/>
      <c r="F791" s="743"/>
    </row>
    <row r="792" spans="1:6" ht="25.5">
      <c r="A792" s="729"/>
      <c r="B792" s="741" t="s">
        <v>2542</v>
      </c>
      <c r="C792" s="742" t="s">
        <v>107</v>
      </c>
      <c r="D792" s="742">
        <v>1</v>
      </c>
      <c r="E792" s="942"/>
      <c r="F792" s="743">
        <f>D792*E792</f>
        <v>0</v>
      </c>
    </row>
    <row r="793" spans="1:6" ht="12.75">
      <c r="A793" s="729"/>
      <c r="B793" s="741"/>
      <c r="C793" s="742"/>
      <c r="D793" s="742"/>
      <c r="E793" s="743"/>
      <c r="F793" s="743"/>
    </row>
    <row r="794" spans="1:6" ht="12.75">
      <c r="A794" s="729"/>
      <c r="B794" s="741"/>
      <c r="C794" s="742"/>
      <c r="D794" s="742"/>
      <c r="E794" s="743"/>
      <c r="F794" s="743"/>
    </row>
    <row r="795" spans="1:6" ht="25.5">
      <c r="A795" s="729" t="s">
        <v>2543</v>
      </c>
      <c r="B795" s="741" t="s">
        <v>2544</v>
      </c>
      <c r="C795" s="742"/>
      <c r="D795" s="742"/>
      <c r="E795" s="743"/>
      <c r="F795" s="743"/>
    </row>
    <row r="796" spans="1:6" ht="12.75">
      <c r="A796" s="729"/>
      <c r="B796" s="741" t="s">
        <v>2545</v>
      </c>
      <c r="C796" s="742"/>
      <c r="D796" s="742"/>
      <c r="E796" s="743"/>
      <c r="F796" s="743"/>
    </row>
    <row r="797" spans="1:6" ht="12.75">
      <c r="A797" s="729"/>
      <c r="B797" s="741" t="s">
        <v>2546</v>
      </c>
      <c r="C797" s="742"/>
      <c r="D797" s="742"/>
      <c r="E797" s="743"/>
      <c r="F797" s="743"/>
    </row>
    <row r="798" spans="1:6" ht="12.75">
      <c r="A798" s="729"/>
      <c r="B798" s="741" t="s">
        <v>2547</v>
      </c>
      <c r="C798" s="742"/>
      <c r="D798" s="742"/>
      <c r="E798" s="743"/>
      <c r="F798" s="743"/>
    </row>
    <row r="799" spans="1:6" ht="12.75">
      <c r="A799" s="729"/>
      <c r="B799" s="741" t="s">
        <v>2548</v>
      </c>
      <c r="C799" s="742"/>
      <c r="D799" s="742"/>
      <c r="E799" s="743"/>
      <c r="F799" s="743"/>
    </row>
    <row r="800" spans="1:6" ht="12.75">
      <c r="A800" s="729"/>
      <c r="B800" s="741" t="s">
        <v>2549</v>
      </c>
      <c r="C800" s="742"/>
      <c r="D800" s="742"/>
      <c r="E800" s="743"/>
      <c r="F800" s="743"/>
    </row>
    <row r="801" spans="1:6" ht="12.75">
      <c r="A801" s="729"/>
      <c r="B801" s="741" t="s">
        <v>2550</v>
      </c>
      <c r="C801" s="742"/>
      <c r="D801" s="742"/>
      <c r="E801" s="743"/>
      <c r="F801" s="743"/>
    </row>
    <row r="802" spans="1:6" ht="12.75">
      <c r="A802" s="729"/>
      <c r="B802" s="741" t="s">
        <v>2551</v>
      </c>
      <c r="C802" s="742"/>
      <c r="D802" s="742"/>
      <c r="E802" s="743"/>
      <c r="F802" s="743"/>
    </row>
    <row r="803" spans="1:6" ht="12.75">
      <c r="A803" s="729"/>
      <c r="B803" s="741" t="s">
        <v>2552</v>
      </c>
      <c r="C803" s="742" t="s">
        <v>107</v>
      </c>
      <c r="D803" s="742">
        <v>1</v>
      </c>
      <c r="E803" s="942"/>
      <c r="F803" s="743">
        <f>D803*E803</f>
        <v>0</v>
      </c>
    </row>
    <row r="804" spans="1:6" ht="12.75">
      <c r="A804" s="729"/>
      <c r="B804" s="741"/>
      <c r="C804" s="742"/>
      <c r="D804" s="742"/>
      <c r="E804" s="743"/>
      <c r="F804" s="743"/>
    </row>
    <row r="805" spans="1:6" ht="12.75">
      <c r="A805" s="729"/>
      <c r="B805" s="741" t="s">
        <v>10</v>
      </c>
      <c r="C805" s="742"/>
      <c r="D805" s="742"/>
      <c r="E805" s="743"/>
      <c r="F805" s="743"/>
    </row>
    <row r="806" spans="1:6" ht="12.75">
      <c r="A806" s="729"/>
      <c r="B806" s="741"/>
      <c r="C806" s="742"/>
      <c r="D806" s="742"/>
      <c r="E806" s="743"/>
      <c r="F806" s="743"/>
    </row>
    <row r="807" spans="1:6" ht="25.5">
      <c r="A807" s="729" t="s">
        <v>2553</v>
      </c>
      <c r="B807" s="741" t="s">
        <v>2554</v>
      </c>
      <c r="C807" s="742" t="s">
        <v>1696</v>
      </c>
      <c r="D807" s="742">
        <v>3</v>
      </c>
      <c r="E807" s="743"/>
      <c r="F807" s="743">
        <f>SUM(F18:F803)*D807/100</f>
        <v>0</v>
      </c>
    </row>
    <row r="808" spans="1:6" ht="12.75">
      <c r="A808" s="729"/>
      <c r="B808" s="741"/>
      <c r="C808" s="742"/>
      <c r="D808" s="742"/>
      <c r="E808" s="743"/>
      <c r="F808" s="743"/>
    </row>
    <row r="809" spans="1:6" ht="15">
      <c r="A809" s="751"/>
      <c r="B809" s="752" t="s">
        <v>2555</v>
      </c>
      <c r="C809" s="753"/>
      <c r="D809" s="753"/>
      <c r="E809" s="754"/>
      <c r="F809" s="755">
        <f>SUM(F16:F808)</f>
        <v>0</v>
      </c>
    </row>
    <row r="810" spans="1:6" ht="12.75">
      <c r="A810" s="729"/>
      <c r="B810" s="756"/>
      <c r="C810" s="742"/>
      <c r="D810" s="742"/>
      <c r="E810" s="757"/>
      <c r="F810" s="757"/>
    </row>
    <row r="811" spans="1:6" ht="12.75">
      <c r="A811" s="729"/>
      <c r="B811" s="756"/>
      <c r="C811" s="742"/>
      <c r="D811" s="742"/>
      <c r="E811" s="757"/>
      <c r="F811" s="757"/>
    </row>
    <row r="812" spans="1:6" ht="15.75">
      <c r="A812" s="758" t="s">
        <v>2556</v>
      </c>
      <c r="B812" s="759"/>
      <c r="C812" s="760"/>
      <c r="D812" s="760"/>
      <c r="E812" s="761"/>
      <c r="F812" s="761"/>
    </row>
    <row r="813" spans="1:6" ht="15.75">
      <c r="A813" s="758"/>
      <c r="B813" s="762" t="s">
        <v>2557</v>
      </c>
      <c r="C813" s="760"/>
      <c r="D813" s="760"/>
      <c r="E813" s="761"/>
      <c r="F813" s="761"/>
    </row>
    <row r="814" spans="1:6" ht="15.75">
      <c r="A814" s="758"/>
      <c r="B814" s="759"/>
      <c r="C814" s="760"/>
      <c r="D814" s="760"/>
      <c r="E814" s="761"/>
      <c r="F814" s="761"/>
    </row>
    <row r="815" spans="1:6" ht="12.75">
      <c r="A815" s="763" t="s">
        <v>2006</v>
      </c>
      <c r="B815" s="764" t="s">
        <v>2007</v>
      </c>
      <c r="C815" s="765" t="s">
        <v>677</v>
      </c>
      <c r="D815" s="765" t="s">
        <v>2008</v>
      </c>
      <c r="E815" s="766" t="s">
        <v>2009</v>
      </c>
      <c r="F815" s="766" t="s">
        <v>2010</v>
      </c>
    </row>
    <row r="816" spans="1:6" ht="12.75">
      <c r="A816" s="767"/>
      <c r="B816" s="738"/>
      <c r="C816" s="768"/>
      <c r="D816" s="768"/>
      <c r="E816" s="769"/>
      <c r="F816" s="769"/>
    </row>
    <row r="817" spans="1:6" ht="12.75">
      <c r="A817" s="767"/>
      <c r="B817" s="770" t="s">
        <v>2558</v>
      </c>
      <c r="C817" s="771"/>
      <c r="D817" s="771"/>
      <c r="E817" s="772"/>
      <c r="F817" s="772"/>
    </row>
    <row r="818" spans="1:6" ht="127.5">
      <c r="A818" s="773">
        <v>1</v>
      </c>
      <c r="B818" s="741" t="s">
        <v>2559</v>
      </c>
      <c r="C818" s="774"/>
      <c r="D818" s="774"/>
      <c r="E818" s="775"/>
      <c r="F818" s="775"/>
    </row>
    <row r="819" spans="1:6" ht="12.75">
      <c r="A819" s="773"/>
      <c r="B819" s="741" t="s">
        <v>2560</v>
      </c>
      <c r="C819" s="774"/>
      <c r="D819" s="774"/>
      <c r="E819" s="776"/>
      <c r="F819" s="776"/>
    </row>
    <row r="820" spans="1:6" ht="12.75">
      <c r="A820" s="773"/>
      <c r="B820" s="741" t="s">
        <v>2561</v>
      </c>
      <c r="C820" s="774"/>
      <c r="D820" s="774"/>
      <c r="E820" s="776"/>
      <c r="F820" s="776"/>
    </row>
    <row r="821" spans="1:6" ht="12.75">
      <c r="A821" s="773"/>
      <c r="B821" s="741" t="s">
        <v>2562</v>
      </c>
      <c r="C821" s="774"/>
      <c r="D821" s="774"/>
      <c r="E821" s="776"/>
      <c r="F821" s="776"/>
    </row>
    <row r="822" spans="1:6" ht="12.75">
      <c r="A822" s="773"/>
      <c r="B822" s="741" t="s">
        <v>2563</v>
      </c>
      <c r="C822" s="774"/>
      <c r="D822" s="774"/>
      <c r="E822" s="776"/>
      <c r="F822" s="776"/>
    </row>
    <row r="823" spans="1:6" ht="12.75">
      <c r="A823" s="773"/>
      <c r="B823" s="741" t="s">
        <v>2564</v>
      </c>
      <c r="C823" s="774"/>
      <c r="D823" s="774"/>
      <c r="E823" s="776"/>
      <c r="F823" s="776"/>
    </row>
    <row r="824" spans="1:6" ht="25.5">
      <c r="A824" s="773"/>
      <c r="B824" s="741" t="s">
        <v>2565</v>
      </c>
      <c r="C824" s="774"/>
      <c r="D824" s="774"/>
      <c r="E824" s="776"/>
      <c r="F824" s="776"/>
    </row>
    <row r="825" spans="1:6" ht="12.75">
      <c r="A825" s="773"/>
      <c r="B825" s="741" t="s">
        <v>2566</v>
      </c>
      <c r="C825" s="774"/>
      <c r="D825" s="774"/>
      <c r="E825" s="776"/>
      <c r="F825" s="776"/>
    </row>
    <row r="826" spans="1:6" ht="12.75">
      <c r="A826" s="773"/>
      <c r="B826" s="741" t="s">
        <v>2567</v>
      </c>
      <c r="C826" s="774"/>
      <c r="D826" s="774"/>
      <c r="E826" s="776"/>
      <c r="F826" s="776"/>
    </row>
    <row r="827" spans="1:6" ht="12.75">
      <c r="A827" s="773"/>
      <c r="B827" s="741" t="s">
        <v>2568</v>
      </c>
      <c r="C827" s="774"/>
      <c r="D827" s="774"/>
      <c r="E827" s="776"/>
      <c r="F827" s="776"/>
    </row>
    <row r="828" spans="1:6" ht="12.75">
      <c r="A828" s="773"/>
      <c r="B828" s="741" t="s">
        <v>2569</v>
      </c>
      <c r="C828" s="774"/>
      <c r="D828" s="774"/>
      <c r="E828" s="776"/>
      <c r="F828" s="776"/>
    </row>
    <row r="829" spans="1:6" ht="12.75">
      <c r="A829" s="773"/>
      <c r="B829" s="741" t="s">
        <v>2570</v>
      </c>
      <c r="C829" s="774"/>
      <c r="D829" s="774"/>
      <c r="E829" s="776"/>
      <c r="F829" s="776"/>
    </row>
    <row r="830" spans="1:6" ht="12.75">
      <c r="A830" s="773"/>
      <c r="B830" s="741" t="s">
        <v>2571</v>
      </c>
      <c r="C830" s="774"/>
      <c r="D830" s="774"/>
      <c r="E830" s="776"/>
      <c r="F830" s="776"/>
    </row>
    <row r="831" spans="1:6" ht="12.75">
      <c r="A831" s="773"/>
      <c r="B831" s="741" t="s">
        <v>2572</v>
      </c>
      <c r="C831" s="774"/>
      <c r="D831" s="774"/>
      <c r="E831" s="776"/>
      <c r="F831" s="776"/>
    </row>
    <row r="832" spans="1:6" ht="12.75">
      <c r="A832" s="773"/>
      <c r="B832" s="741" t="s">
        <v>2573</v>
      </c>
      <c r="C832" s="774"/>
      <c r="D832" s="774"/>
      <c r="E832" s="776"/>
      <c r="F832" s="776"/>
    </row>
    <row r="833" spans="1:6" ht="12.75">
      <c r="A833" s="773"/>
      <c r="B833" s="741" t="s">
        <v>2574</v>
      </c>
      <c r="C833" s="774"/>
      <c r="D833" s="774"/>
      <c r="E833" s="776"/>
      <c r="F833" s="776"/>
    </row>
    <row r="834" spans="1:6" ht="12.75">
      <c r="A834" s="773"/>
      <c r="B834" s="741" t="s">
        <v>2575</v>
      </c>
      <c r="C834" s="774"/>
      <c r="D834" s="774"/>
      <c r="E834" s="776"/>
      <c r="F834" s="776"/>
    </row>
    <row r="835" spans="1:6" ht="12.75">
      <c r="A835" s="773"/>
      <c r="B835" s="741" t="s">
        <v>2576</v>
      </c>
      <c r="C835" s="774"/>
      <c r="D835" s="774"/>
      <c r="E835" s="776"/>
      <c r="F835" s="776"/>
    </row>
    <row r="836" spans="1:6" ht="12.75">
      <c r="A836" s="773"/>
      <c r="B836" s="741" t="s">
        <v>2577</v>
      </c>
      <c r="C836" s="774"/>
      <c r="D836" s="774"/>
      <c r="E836" s="776"/>
      <c r="F836" s="776"/>
    </row>
    <row r="837" spans="1:6" ht="12.75">
      <c r="A837" s="773"/>
      <c r="B837" s="741"/>
      <c r="C837" s="774"/>
      <c r="D837" s="774"/>
      <c r="E837" s="776"/>
      <c r="F837" s="776"/>
    </row>
    <row r="838" spans="1:6" ht="12.75">
      <c r="A838" s="773"/>
      <c r="B838" s="741" t="s">
        <v>2578</v>
      </c>
      <c r="C838" s="774"/>
      <c r="D838" s="774"/>
      <c r="E838" s="776"/>
      <c r="F838" s="776"/>
    </row>
    <row r="839" spans="1:6" ht="12.75">
      <c r="A839" s="773"/>
      <c r="B839" s="741" t="s">
        <v>2566</v>
      </c>
      <c r="C839" s="774"/>
      <c r="D839" s="774"/>
      <c r="E839" s="776"/>
      <c r="F839" s="776"/>
    </row>
    <row r="840" spans="1:6" ht="12.75">
      <c r="A840" s="773"/>
      <c r="B840" s="741" t="s">
        <v>2579</v>
      </c>
      <c r="C840" s="774"/>
      <c r="D840" s="774"/>
      <c r="E840" s="776"/>
      <c r="F840" s="776"/>
    </row>
    <row r="841" spans="1:6" ht="12.75">
      <c r="A841" s="773"/>
      <c r="B841" s="741" t="s">
        <v>2574</v>
      </c>
      <c r="C841" s="774"/>
      <c r="D841" s="774"/>
      <c r="E841" s="776"/>
      <c r="F841" s="776"/>
    </row>
    <row r="842" spans="1:6" ht="12.75">
      <c r="A842" s="773"/>
      <c r="B842" s="741" t="s">
        <v>2580</v>
      </c>
      <c r="C842" s="774"/>
      <c r="D842" s="774"/>
      <c r="E842" s="776"/>
      <c r="F842" s="776"/>
    </row>
    <row r="843" spans="1:6" ht="12.75">
      <c r="A843" s="773"/>
      <c r="B843" s="741" t="s">
        <v>2567</v>
      </c>
      <c r="C843" s="774"/>
      <c r="D843" s="774"/>
      <c r="E843" s="776"/>
      <c r="F843" s="776"/>
    </row>
    <row r="844" spans="1:6" ht="38.25">
      <c r="A844" s="773"/>
      <c r="B844" s="741" t="s">
        <v>2581</v>
      </c>
      <c r="C844" s="774"/>
      <c r="D844" s="774"/>
      <c r="E844" s="776"/>
      <c r="F844" s="776"/>
    </row>
    <row r="845" spans="1:6" ht="12.75">
      <c r="A845" s="773"/>
      <c r="B845" s="741"/>
      <c r="C845" s="774"/>
      <c r="D845" s="774"/>
      <c r="E845" s="776"/>
      <c r="F845" s="776"/>
    </row>
    <row r="846" spans="1:6" ht="12.75">
      <c r="A846" s="773"/>
      <c r="B846" s="741" t="s">
        <v>2582</v>
      </c>
      <c r="C846" s="774"/>
      <c r="D846" s="774"/>
      <c r="E846" s="776"/>
      <c r="F846" s="776"/>
    </row>
    <row r="847" spans="1:6" ht="12.75">
      <c r="A847" s="773"/>
      <c r="B847" s="741" t="s">
        <v>2583</v>
      </c>
      <c r="C847" s="774"/>
      <c r="D847" s="774"/>
      <c r="E847" s="776"/>
      <c r="F847" s="776"/>
    </row>
    <row r="848" spans="1:6" ht="12.75">
      <c r="A848" s="773"/>
      <c r="B848" s="750" t="s">
        <v>2584</v>
      </c>
      <c r="C848" s="774"/>
      <c r="D848" s="774"/>
      <c r="E848" s="776"/>
      <c r="F848" s="776"/>
    </row>
    <row r="849" spans="1:6" ht="25.5">
      <c r="A849" s="773"/>
      <c r="B849" s="741" t="s">
        <v>2585</v>
      </c>
      <c r="C849" s="774"/>
      <c r="D849" s="774"/>
      <c r="E849" s="776"/>
      <c r="F849" s="776"/>
    </row>
    <row r="850" spans="1:6" ht="25.5">
      <c r="A850" s="773"/>
      <c r="B850" s="741" t="s">
        <v>2586</v>
      </c>
      <c r="C850" s="774"/>
      <c r="D850" s="774"/>
      <c r="E850" s="776"/>
      <c r="F850" s="776"/>
    </row>
    <row r="851" spans="1:6" ht="12.75">
      <c r="A851" s="773"/>
      <c r="B851" s="741" t="s">
        <v>2587</v>
      </c>
      <c r="C851" s="774"/>
      <c r="D851" s="774"/>
      <c r="E851" s="776"/>
      <c r="F851" s="776"/>
    </row>
    <row r="852" spans="1:6" ht="12.75">
      <c r="A852" s="773"/>
      <c r="B852" s="741" t="s">
        <v>2588</v>
      </c>
      <c r="C852" s="774"/>
      <c r="D852" s="774"/>
      <c r="E852" s="776"/>
      <c r="F852" s="776"/>
    </row>
    <row r="853" spans="1:6" ht="12.75">
      <c r="A853" s="773"/>
      <c r="B853" s="741" t="s">
        <v>2589</v>
      </c>
      <c r="C853" s="774"/>
      <c r="D853" s="774"/>
      <c r="E853" s="776"/>
      <c r="F853" s="776"/>
    </row>
    <row r="854" spans="1:6" ht="12.75">
      <c r="A854" s="773"/>
      <c r="B854" s="741" t="s">
        <v>2590</v>
      </c>
      <c r="C854" s="774"/>
      <c r="D854" s="774"/>
      <c r="E854" s="776"/>
      <c r="F854" s="776"/>
    </row>
    <row r="855" spans="1:6" ht="12.75">
      <c r="A855" s="773"/>
      <c r="B855" s="741" t="s">
        <v>2591</v>
      </c>
      <c r="C855" s="774"/>
      <c r="D855" s="774"/>
      <c r="E855" s="776"/>
      <c r="F855" s="776"/>
    </row>
    <row r="856" spans="1:6" ht="12.75">
      <c r="A856" s="773"/>
      <c r="B856" s="741" t="s">
        <v>2592</v>
      </c>
      <c r="C856" s="774"/>
      <c r="D856" s="774"/>
      <c r="E856" s="776"/>
      <c r="F856" s="776"/>
    </row>
    <row r="857" spans="1:6" ht="12.75">
      <c r="A857" s="773"/>
      <c r="B857" s="741" t="s">
        <v>2593</v>
      </c>
      <c r="C857" s="774"/>
      <c r="D857" s="774"/>
      <c r="E857" s="776"/>
      <c r="F857" s="776"/>
    </row>
    <row r="858" spans="1:6" ht="12.75">
      <c r="A858" s="773"/>
      <c r="B858" s="741" t="s">
        <v>2594</v>
      </c>
      <c r="C858" s="774"/>
      <c r="D858" s="774"/>
      <c r="E858" s="776"/>
      <c r="F858" s="776"/>
    </row>
    <row r="859" spans="1:6" ht="12.75">
      <c r="A859" s="773"/>
      <c r="B859" s="741" t="s">
        <v>2595</v>
      </c>
      <c r="C859" s="774"/>
      <c r="D859" s="774"/>
      <c r="E859" s="776"/>
      <c r="F859" s="776"/>
    </row>
    <row r="860" spans="1:6" ht="12.75">
      <c r="A860" s="773"/>
      <c r="B860" s="741" t="s">
        <v>2596</v>
      </c>
      <c r="C860" s="774"/>
      <c r="D860" s="774"/>
      <c r="E860" s="772"/>
      <c r="F860" s="772"/>
    </row>
    <row r="861" spans="1:6" ht="12.75">
      <c r="A861" s="773"/>
      <c r="B861" s="741" t="s">
        <v>2597</v>
      </c>
      <c r="C861" s="774"/>
      <c r="D861" s="774"/>
      <c r="E861" s="772"/>
      <c r="F861" s="772"/>
    </row>
    <row r="862" spans="1:6" ht="12.75">
      <c r="A862" s="773"/>
      <c r="B862" s="741" t="s">
        <v>2598</v>
      </c>
      <c r="C862" s="774"/>
      <c r="D862" s="774"/>
      <c r="E862" s="772"/>
      <c r="F862" s="772"/>
    </row>
    <row r="863" spans="1:6" ht="12.75">
      <c r="A863" s="773"/>
      <c r="B863" s="741" t="s">
        <v>2599</v>
      </c>
      <c r="C863" s="774" t="s">
        <v>2600</v>
      </c>
      <c r="D863" s="774">
        <v>1</v>
      </c>
      <c r="E863" s="944"/>
      <c r="F863" s="777">
        <f>D863*E863</f>
        <v>0</v>
      </c>
    </row>
    <row r="864" spans="1:6" ht="12.75">
      <c r="A864" s="773"/>
      <c r="B864" s="741"/>
      <c r="C864" s="774"/>
      <c r="D864" s="774"/>
      <c r="E864" s="772"/>
      <c r="F864" s="772"/>
    </row>
    <row r="865" spans="1:6" ht="12.75">
      <c r="A865" s="773"/>
      <c r="B865" s="741"/>
      <c r="C865" s="774"/>
      <c r="D865" s="774"/>
      <c r="E865" s="772"/>
      <c r="F865" s="777"/>
    </row>
    <row r="866" spans="1:6" ht="114.75">
      <c r="A866" s="773">
        <v>4</v>
      </c>
      <c r="B866" s="778" t="s">
        <v>2601</v>
      </c>
      <c r="C866" s="774"/>
      <c r="D866" s="774"/>
      <c r="E866" s="779"/>
      <c r="F866" s="779"/>
    </row>
    <row r="867" spans="1:6" ht="12.75">
      <c r="A867" s="773"/>
      <c r="B867" s="741" t="s">
        <v>2602</v>
      </c>
      <c r="C867" s="774" t="s">
        <v>853</v>
      </c>
      <c r="D867" s="774">
        <v>2</v>
      </c>
      <c r="E867" s="944"/>
      <c r="F867" s="777">
        <f aca="true" t="shared" si="10" ref="F867:F873">D867*E867</f>
        <v>0</v>
      </c>
    </row>
    <row r="868" spans="1:6" ht="12.75">
      <c r="A868" s="773"/>
      <c r="B868" s="741" t="s">
        <v>2603</v>
      </c>
      <c r="C868" s="774" t="s">
        <v>853</v>
      </c>
      <c r="D868" s="774">
        <v>2</v>
      </c>
      <c r="E868" s="944"/>
      <c r="F868" s="777">
        <f t="shared" si="10"/>
        <v>0</v>
      </c>
    </row>
    <row r="869" spans="1:6" ht="12.75">
      <c r="A869" s="773"/>
      <c r="B869" s="741" t="s">
        <v>2604</v>
      </c>
      <c r="C869" s="774" t="s">
        <v>853</v>
      </c>
      <c r="D869" s="774">
        <v>1</v>
      </c>
      <c r="E869" s="944"/>
      <c r="F869" s="777">
        <f t="shared" si="10"/>
        <v>0</v>
      </c>
    </row>
    <row r="870" spans="1:6" ht="12.75">
      <c r="A870" s="773"/>
      <c r="B870" s="741" t="s">
        <v>2605</v>
      </c>
      <c r="C870" s="774" t="s">
        <v>853</v>
      </c>
      <c r="D870" s="774">
        <v>1</v>
      </c>
      <c r="E870" s="944"/>
      <c r="F870" s="777">
        <f t="shared" si="10"/>
        <v>0</v>
      </c>
    </row>
    <row r="871" spans="1:6" ht="12.75">
      <c r="A871" s="773"/>
      <c r="B871" s="741" t="s">
        <v>2606</v>
      </c>
      <c r="C871" s="774" t="s">
        <v>853</v>
      </c>
      <c r="D871" s="774">
        <v>1</v>
      </c>
      <c r="E871" s="944"/>
      <c r="F871" s="777">
        <f t="shared" si="10"/>
        <v>0</v>
      </c>
    </row>
    <row r="872" spans="1:6" ht="12.75">
      <c r="A872" s="773"/>
      <c r="B872" s="741" t="s">
        <v>2607</v>
      </c>
      <c r="C872" s="774" t="s">
        <v>853</v>
      </c>
      <c r="D872" s="774">
        <v>2</v>
      </c>
      <c r="E872" s="944"/>
      <c r="F872" s="777">
        <f t="shared" si="10"/>
        <v>0</v>
      </c>
    </row>
    <row r="873" spans="1:6" ht="12.75">
      <c r="A873" s="773"/>
      <c r="B873" s="741" t="s">
        <v>2608</v>
      </c>
      <c r="C873" s="774" t="s">
        <v>853</v>
      </c>
      <c r="D873" s="774">
        <v>2</v>
      </c>
      <c r="E873" s="944"/>
      <c r="F873" s="777">
        <f t="shared" si="10"/>
        <v>0</v>
      </c>
    </row>
    <row r="874" spans="1:6" ht="12.75">
      <c r="A874" s="773"/>
      <c r="B874" s="741"/>
      <c r="C874" s="774"/>
      <c r="D874" s="774"/>
      <c r="E874" s="772"/>
      <c r="F874" s="777"/>
    </row>
    <row r="875" spans="1:6" ht="25.5">
      <c r="A875" s="773"/>
      <c r="B875" s="741" t="s">
        <v>2609</v>
      </c>
      <c r="C875" s="774"/>
      <c r="D875" s="774"/>
      <c r="E875" s="772"/>
      <c r="F875" s="777"/>
    </row>
    <row r="876" spans="1:6" ht="12.75">
      <c r="A876" s="773"/>
      <c r="B876" s="741"/>
      <c r="C876" s="774"/>
      <c r="D876" s="774"/>
      <c r="E876" s="772"/>
      <c r="F876" s="777"/>
    </row>
    <row r="877" spans="1:6" ht="12.75">
      <c r="A877" s="773"/>
      <c r="B877" s="741"/>
      <c r="C877" s="774"/>
      <c r="D877" s="774"/>
      <c r="E877" s="772"/>
      <c r="F877" s="777"/>
    </row>
    <row r="878" spans="1:6" ht="64.5">
      <c r="A878" s="773">
        <v>5</v>
      </c>
      <c r="B878" s="741" t="s">
        <v>2610</v>
      </c>
      <c r="C878" s="774"/>
      <c r="D878" s="774"/>
      <c r="E878" s="780"/>
      <c r="F878" s="777"/>
    </row>
    <row r="879" spans="1:6" ht="12.75">
      <c r="A879" s="773"/>
      <c r="B879" s="741" t="s">
        <v>2611</v>
      </c>
      <c r="C879" s="774" t="s">
        <v>853</v>
      </c>
      <c r="D879" s="774">
        <v>5</v>
      </c>
      <c r="E879" s="944"/>
      <c r="F879" s="777">
        <f>D879*E879</f>
        <v>0</v>
      </c>
    </row>
    <row r="880" spans="1:6" ht="12.75">
      <c r="A880" s="773"/>
      <c r="B880" s="741" t="s">
        <v>2612</v>
      </c>
      <c r="C880" s="774" t="s">
        <v>853</v>
      </c>
      <c r="D880" s="774">
        <v>4</v>
      </c>
      <c r="E880" s="944"/>
      <c r="F880" s="777">
        <f>D880*E880</f>
        <v>0</v>
      </c>
    </row>
    <row r="881" spans="1:6" ht="12.75">
      <c r="A881" s="773"/>
      <c r="B881" s="741"/>
      <c r="C881" s="774"/>
      <c r="D881" s="774"/>
      <c r="E881" s="772"/>
      <c r="F881" s="777"/>
    </row>
    <row r="882" spans="1:6" ht="64.5">
      <c r="A882" s="773">
        <v>5</v>
      </c>
      <c r="B882" s="741" t="s">
        <v>2613</v>
      </c>
      <c r="C882" s="774"/>
      <c r="D882" s="774"/>
      <c r="E882" s="780"/>
      <c r="F882" s="777"/>
    </row>
    <row r="883" spans="1:6" ht="12.75">
      <c r="A883" s="773"/>
      <c r="B883" s="741" t="s">
        <v>2614</v>
      </c>
      <c r="C883" s="774" t="s">
        <v>853</v>
      </c>
      <c r="D883" s="774">
        <v>2</v>
      </c>
      <c r="E883" s="944"/>
      <c r="F883" s="777">
        <f>D883*E883</f>
        <v>0</v>
      </c>
    </row>
    <row r="884" spans="1:6" ht="12.75">
      <c r="A884" s="773"/>
      <c r="B884" s="741"/>
      <c r="C884" s="774"/>
      <c r="D884" s="774"/>
      <c r="E884" s="772"/>
      <c r="F884" s="777"/>
    </row>
    <row r="885" spans="1:6" ht="12.75">
      <c r="A885" s="773"/>
      <c r="B885" s="741"/>
      <c r="C885" s="774"/>
      <c r="D885" s="774"/>
      <c r="E885" s="772"/>
      <c r="F885" s="777"/>
    </row>
    <row r="886" spans="1:6" ht="77.25">
      <c r="A886" s="773">
        <v>6</v>
      </c>
      <c r="B886" s="741" t="s">
        <v>2615</v>
      </c>
      <c r="C886" s="774"/>
      <c r="D886" s="774"/>
      <c r="E886" s="780"/>
      <c r="F886" s="777"/>
    </row>
    <row r="887" spans="1:6" ht="12.75">
      <c r="A887" s="773"/>
      <c r="B887" s="741" t="s">
        <v>2616</v>
      </c>
      <c r="C887" s="774" t="s">
        <v>853</v>
      </c>
      <c r="D887" s="774">
        <v>2</v>
      </c>
      <c r="E887" s="944"/>
      <c r="F887" s="777">
        <f>D887*E887</f>
        <v>0</v>
      </c>
    </row>
    <row r="888" spans="1:6" ht="12.75">
      <c r="A888" s="773"/>
      <c r="B888" s="741"/>
      <c r="C888" s="774"/>
      <c r="D888" s="774"/>
      <c r="E888" s="772"/>
      <c r="F888" s="777"/>
    </row>
    <row r="889" spans="1:6" ht="12.75">
      <c r="A889" s="773"/>
      <c r="B889" s="741"/>
      <c r="C889" s="774"/>
      <c r="D889" s="774"/>
      <c r="E889" s="772"/>
      <c r="F889" s="777"/>
    </row>
    <row r="890" spans="1:6" ht="51.75">
      <c r="A890" s="773">
        <v>7</v>
      </c>
      <c r="B890" s="741" t="s">
        <v>2617</v>
      </c>
      <c r="C890" s="774"/>
      <c r="D890" s="774"/>
      <c r="E890" s="780"/>
      <c r="F890" s="777"/>
    </row>
    <row r="891" spans="1:6" ht="12.75">
      <c r="A891" s="773"/>
      <c r="B891" s="741" t="s">
        <v>2618</v>
      </c>
      <c r="C891" s="774" t="s">
        <v>853</v>
      </c>
      <c r="D891" s="774">
        <v>2</v>
      </c>
      <c r="E891" s="944"/>
      <c r="F891" s="777">
        <f>D891*E891</f>
        <v>0</v>
      </c>
    </row>
    <row r="892" spans="1:6" ht="12.75">
      <c r="A892" s="773"/>
      <c r="B892" s="741"/>
      <c r="C892" s="774"/>
      <c r="D892" s="774"/>
      <c r="E892" s="772"/>
      <c r="F892" s="777"/>
    </row>
    <row r="893" spans="1:6" ht="51.75">
      <c r="A893" s="773">
        <v>8</v>
      </c>
      <c r="B893" s="741" t="s">
        <v>2619</v>
      </c>
      <c r="C893" s="774"/>
      <c r="D893" s="774"/>
      <c r="E893" s="780"/>
      <c r="F893" s="777"/>
    </row>
    <row r="894" spans="1:6" ht="12.75">
      <c r="A894" s="773"/>
      <c r="B894" s="741" t="s">
        <v>2620</v>
      </c>
      <c r="C894" s="774" t="s">
        <v>853</v>
      </c>
      <c r="D894" s="774">
        <v>25</v>
      </c>
      <c r="E894" s="944"/>
      <c r="F894" s="777">
        <f>D894*E894</f>
        <v>0</v>
      </c>
    </row>
    <row r="895" spans="1:6" ht="12.75">
      <c r="A895" s="773"/>
      <c r="B895" s="741"/>
      <c r="C895" s="774"/>
      <c r="D895" s="774"/>
      <c r="E895" s="772"/>
      <c r="F895" s="777"/>
    </row>
    <row r="896" spans="1:6" ht="12.75">
      <c r="A896" s="773"/>
      <c r="B896" s="741"/>
      <c r="C896" s="774"/>
      <c r="D896" s="774"/>
      <c r="E896" s="769"/>
      <c r="F896" s="777"/>
    </row>
    <row r="897" spans="1:6" ht="39">
      <c r="A897" s="773">
        <v>9</v>
      </c>
      <c r="B897" s="741" t="s">
        <v>2621</v>
      </c>
      <c r="C897" s="774"/>
      <c r="D897" s="774"/>
      <c r="E897" s="780"/>
      <c r="F897" s="777"/>
    </row>
    <row r="898" spans="1:6" ht="12.75">
      <c r="A898" s="773"/>
      <c r="B898" s="741" t="s">
        <v>2622</v>
      </c>
      <c r="C898" s="774" t="s">
        <v>853</v>
      </c>
      <c r="D898" s="774">
        <v>8</v>
      </c>
      <c r="E898" s="944"/>
      <c r="F898" s="777">
        <f>D898*E898</f>
        <v>0</v>
      </c>
    </row>
    <row r="899" spans="1:6" ht="12.75">
      <c r="A899" s="773"/>
      <c r="B899" s="741" t="s">
        <v>2623</v>
      </c>
      <c r="C899" s="774" t="s">
        <v>853</v>
      </c>
      <c r="D899" s="774">
        <v>2</v>
      </c>
      <c r="E899" s="944"/>
      <c r="F899" s="777">
        <f>D899*E899</f>
        <v>0</v>
      </c>
    </row>
    <row r="900" spans="1:6" ht="12.75">
      <c r="A900" s="773"/>
      <c r="B900" s="741"/>
      <c r="C900" s="774"/>
      <c r="D900" s="774"/>
      <c r="E900" s="772"/>
      <c r="F900" s="777"/>
    </row>
    <row r="901" spans="1:6" ht="39">
      <c r="A901" s="773">
        <v>10</v>
      </c>
      <c r="B901" s="741" t="s">
        <v>2624</v>
      </c>
      <c r="C901" s="774"/>
      <c r="D901" s="774"/>
      <c r="E901" s="780"/>
      <c r="F901" s="777"/>
    </row>
    <row r="902" spans="1:6" ht="12.75">
      <c r="A902" s="773"/>
      <c r="B902" s="741" t="s">
        <v>2625</v>
      </c>
      <c r="C902" s="774" t="s">
        <v>853</v>
      </c>
      <c r="D902" s="774">
        <v>1</v>
      </c>
      <c r="E902" s="944"/>
      <c r="F902" s="777">
        <f>D902*E902</f>
        <v>0</v>
      </c>
    </row>
    <row r="903" spans="1:6" ht="12.75">
      <c r="A903" s="773"/>
      <c r="B903" s="741" t="s">
        <v>2626</v>
      </c>
      <c r="C903" s="774" t="s">
        <v>853</v>
      </c>
      <c r="D903" s="774">
        <v>15</v>
      </c>
      <c r="E903" s="944"/>
      <c r="F903" s="777">
        <f>D903*E903</f>
        <v>0</v>
      </c>
    </row>
    <row r="904" spans="1:6" ht="12.75">
      <c r="A904" s="773"/>
      <c r="B904" s="741" t="s">
        <v>2627</v>
      </c>
      <c r="C904" s="774" t="s">
        <v>853</v>
      </c>
      <c r="D904" s="774">
        <v>6</v>
      </c>
      <c r="E904" s="944"/>
      <c r="F904" s="777">
        <f>D904*E904</f>
        <v>0</v>
      </c>
    </row>
    <row r="905" spans="1:6" ht="12.75">
      <c r="A905" s="773"/>
      <c r="B905" s="741"/>
      <c r="C905" s="774"/>
      <c r="D905" s="774"/>
      <c r="E905" s="772"/>
      <c r="F905" s="777"/>
    </row>
    <row r="906" spans="1:6" ht="12.75">
      <c r="A906" s="773"/>
      <c r="B906" s="741"/>
      <c r="C906" s="774"/>
      <c r="D906" s="774"/>
      <c r="E906" s="772"/>
      <c r="F906" s="777"/>
    </row>
    <row r="907" spans="1:6" ht="26.25">
      <c r="A907" s="773">
        <v>11</v>
      </c>
      <c r="B907" s="741" t="s">
        <v>2628</v>
      </c>
      <c r="C907" s="774"/>
      <c r="D907" s="774"/>
      <c r="E907" s="780"/>
      <c r="F907" s="777"/>
    </row>
    <row r="908" spans="1:6" ht="12.75">
      <c r="A908" s="773"/>
      <c r="B908" s="741" t="s">
        <v>2629</v>
      </c>
      <c r="C908" s="774" t="s">
        <v>853</v>
      </c>
      <c r="D908" s="774">
        <v>11</v>
      </c>
      <c r="E908" s="944"/>
      <c r="F908" s="777">
        <f>D908*E908</f>
        <v>0</v>
      </c>
    </row>
    <row r="909" spans="1:6" ht="12.75">
      <c r="A909" s="773"/>
      <c r="B909" s="741"/>
      <c r="C909" s="774"/>
      <c r="D909" s="774"/>
      <c r="E909" s="772"/>
      <c r="F909" s="777"/>
    </row>
    <row r="910" spans="1:6" ht="12.75">
      <c r="A910" s="773"/>
      <c r="B910" s="741"/>
      <c r="C910" s="774"/>
      <c r="D910" s="774"/>
      <c r="E910" s="772"/>
      <c r="F910" s="777"/>
    </row>
    <row r="911" spans="1:6" ht="39">
      <c r="A911" s="773">
        <v>12</v>
      </c>
      <c r="B911" s="741" t="s">
        <v>2630</v>
      </c>
      <c r="C911" s="774"/>
      <c r="D911" s="774"/>
      <c r="E911" s="780"/>
      <c r="F911" s="777"/>
    </row>
    <row r="912" spans="1:6" ht="12.75">
      <c r="A912" s="773"/>
      <c r="B912" s="741" t="s">
        <v>2631</v>
      </c>
      <c r="C912" s="774" t="s">
        <v>853</v>
      </c>
      <c r="D912" s="774">
        <v>1</v>
      </c>
      <c r="E912" s="944"/>
      <c r="F912" s="777">
        <f>D912*E912</f>
        <v>0</v>
      </c>
    </row>
    <row r="913" spans="1:6" ht="12.75">
      <c r="A913" s="773"/>
      <c r="B913" s="741"/>
      <c r="C913" s="774"/>
      <c r="D913" s="774"/>
      <c r="E913" s="772"/>
      <c r="F913" s="777"/>
    </row>
    <row r="914" spans="1:6" ht="12.75">
      <c r="A914" s="773"/>
      <c r="B914" s="741"/>
      <c r="C914" s="774"/>
      <c r="D914" s="774"/>
      <c r="E914" s="772"/>
      <c r="F914" s="777"/>
    </row>
    <row r="915" spans="1:6" ht="51.75">
      <c r="A915" s="773">
        <v>13</v>
      </c>
      <c r="B915" s="741" t="s">
        <v>2632</v>
      </c>
      <c r="C915" s="774"/>
      <c r="D915" s="774"/>
      <c r="E915" s="780"/>
      <c r="F915" s="777"/>
    </row>
    <row r="916" spans="1:6" ht="12.75">
      <c r="A916" s="773"/>
      <c r="B916" s="741" t="s">
        <v>2633</v>
      </c>
      <c r="C916" s="774" t="s">
        <v>853</v>
      </c>
      <c r="D916" s="774">
        <v>1</v>
      </c>
      <c r="E916" s="944"/>
      <c r="F916" s="777">
        <f>D916*E916</f>
        <v>0</v>
      </c>
    </row>
    <row r="917" spans="1:6" ht="12.75">
      <c r="A917" s="773"/>
      <c r="B917" s="741" t="s">
        <v>2634</v>
      </c>
      <c r="C917" s="774" t="s">
        <v>853</v>
      </c>
      <c r="D917" s="774">
        <v>2</v>
      </c>
      <c r="E917" s="944"/>
      <c r="F917" s="777">
        <f>D917*E917</f>
        <v>0</v>
      </c>
    </row>
    <row r="918" spans="1:6" ht="12.75">
      <c r="A918" s="773"/>
      <c r="B918" s="741" t="s">
        <v>2635</v>
      </c>
      <c r="C918" s="774" t="s">
        <v>853</v>
      </c>
      <c r="D918" s="774">
        <v>1</v>
      </c>
      <c r="E918" s="944"/>
      <c r="F918" s="777">
        <f>D918*E918</f>
        <v>0</v>
      </c>
    </row>
    <row r="919" spans="1:6" ht="12.75">
      <c r="A919" s="773"/>
      <c r="B919" s="741"/>
      <c r="C919" s="774"/>
      <c r="D919" s="774"/>
      <c r="E919" s="772"/>
      <c r="F919" s="777"/>
    </row>
    <row r="920" spans="1:6" ht="12.75">
      <c r="A920" s="773"/>
      <c r="B920" s="741"/>
      <c r="C920" s="774"/>
      <c r="D920" s="774"/>
      <c r="E920" s="772"/>
      <c r="F920" s="777"/>
    </row>
    <row r="921" spans="1:6" ht="51.75">
      <c r="A921" s="773">
        <v>14</v>
      </c>
      <c r="B921" s="741" t="s">
        <v>2636</v>
      </c>
      <c r="C921" s="774"/>
      <c r="D921" s="774"/>
      <c r="E921" s="780"/>
      <c r="F921" s="777"/>
    </row>
    <row r="922" spans="1:6" ht="12.75">
      <c r="A922" s="773"/>
      <c r="B922" s="741" t="s">
        <v>2637</v>
      </c>
      <c r="C922" s="774"/>
      <c r="D922" s="774"/>
      <c r="E922" s="772"/>
      <c r="F922" s="777"/>
    </row>
    <row r="923" spans="1:6" ht="12.75">
      <c r="A923" s="773"/>
      <c r="B923" s="741" t="s">
        <v>2638</v>
      </c>
      <c r="C923" s="774" t="s">
        <v>853</v>
      </c>
      <c r="D923" s="774">
        <v>1</v>
      </c>
      <c r="E923" s="944"/>
      <c r="F923" s="777">
        <f>D923*E923</f>
        <v>0</v>
      </c>
    </row>
    <row r="924" spans="1:6" ht="12.75">
      <c r="A924" s="773"/>
      <c r="B924" s="741"/>
      <c r="C924" s="774"/>
      <c r="D924" s="774"/>
      <c r="E924" s="772"/>
      <c r="F924" s="777"/>
    </row>
    <row r="925" spans="1:6" ht="12.75">
      <c r="A925" s="781"/>
      <c r="B925" s="782"/>
      <c r="C925" s="783"/>
      <c r="D925" s="784"/>
      <c r="E925" s="785"/>
      <c r="F925" s="777"/>
    </row>
    <row r="926" spans="1:6" ht="12.75">
      <c r="A926" s="786">
        <v>17</v>
      </c>
      <c r="B926" s="786" t="s">
        <v>2639</v>
      </c>
      <c r="C926" s="783"/>
      <c r="D926" s="784"/>
      <c r="E926" s="785"/>
      <c r="F926" s="777"/>
    </row>
    <row r="927" spans="1:6" ht="15">
      <c r="A927" s="786"/>
      <c r="B927" s="786" t="s">
        <v>2640</v>
      </c>
      <c r="C927" s="783"/>
      <c r="D927" s="784"/>
      <c r="E927" s="785"/>
      <c r="F927" s="777"/>
    </row>
    <row r="928" spans="1:6" ht="12.75">
      <c r="A928" s="786"/>
      <c r="B928" s="786" t="s">
        <v>2641</v>
      </c>
      <c r="C928" s="783"/>
      <c r="D928" s="784"/>
      <c r="E928" s="785"/>
      <c r="F928" s="777"/>
    </row>
    <row r="929" spans="1:6" ht="12.75">
      <c r="A929" s="786"/>
      <c r="B929" s="786" t="s">
        <v>2642</v>
      </c>
      <c r="C929" s="783"/>
      <c r="D929" s="784"/>
      <c r="E929" s="785"/>
      <c r="F929" s="777"/>
    </row>
    <row r="930" spans="1:6" ht="12.75">
      <c r="A930" s="786"/>
      <c r="B930" s="786" t="s">
        <v>2643</v>
      </c>
      <c r="C930" s="783"/>
      <c r="D930" s="784"/>
      <c r="E930" s="785"/>
      <c r="F930" s="777"/>
    </row>
    <row r="931" spans="1:6" ht="12.75">
      <c r="A931" s="786"/>
      <c r="B931" s="786" t="s">
        <v>2644</v>
      </c>
      <c r="C931" s="783"/>
      <c r="D931" s="784"/>
      <c r="E931" s="785"/>
      <c r="F931" s="777"/>
    </row>
    <row r="932" spans="1:6" ht="25.5">
      <c r="A932" s="786"/>
      <c r="B932" s="782" t="s">
        <v>2645</v>
      </c>
      <c r="C932" s="783"/>
      <c r="D932" s="784"/>
      <c r="E932" s="785"/>
      <c r="F932" s="777"/>
    </row>
    <row r="933" spans="1:6" ht="12.75">
      <c r="A933" s="786"/>
      <c r="B933" s="786" t="s">
        <v>2646</v>
      </c>
      <c r="C933" s="783"/>
      <c r="D933" s="784"/>
      <c r="E933" s="785"/>
      <c r="F933" s="777"/>
    </row>
    <row r="934" spans="1:6" ht="12.75">
      <c r="A934" s="786"/>
      <c r="B934" s="786" t="s">
        <v>2647</v>
      </c>
      <c r="C934" s="783"/>
      <c r="D934" s="784"/>
      <c r="E934" s="785"/>
      <c r="F934" s="777"/>
    </row>
    <row r="935" spans="1:6" ht="12.75">
      <c r="A935" s="787"/>
      <c r="B935" s="786"/>
      <c r="C935" s="783" t="s">
        <v>107</v>
      </c>
      <c r="D935" s="784">
        <v>1</v>
      </c>
      <c r="E935" s="944"/>
      <c r="F935" s="777">
        <f>D935*E935</f>
        <v>0</v>
      </c>
    </row>
    <row r="936" spans="1:6" ht="12.75">
      <c r="A936" s="773"/>
      <c r="B936" s="741"/>
      <c r="C936" s="774"/>
      <c r="D936" s="774"/>
      <c r="E936" s="772"/>
      <c r="F936" s="777"/>
    </row>
    <row r="937" spans="1:6" ht="12.75">
      <c r="A937" s="781"/>
      <c r="B937" s="782"/>
      <c r="C937" s="783"/>
      <c r="D937" s="784"/>
      <c r="E937" s="772"/>
      <c r="F937" s="777"/>
    </row>
    <row r="938" spans="1:6" ht="12.75">
      <c r="A938" s="786">
        <v>17</v>
      </c>
      <c r="B938" s="786" t="s">
        <v>2639</v>
      </c>
      <c r="C938" s="783"/>
      <c r="D938" s="784"/>
      <c r="E938" s="772"/>
      <c r="F938" s="777"/>
    </row>
    <row r="939" spans="1:6" ht="15">
      <c r="A939" s="786"/>
      <c r="B939" s="786" t="s">
        <v>2648</v>
      </c>
      <c r="C939" s="783"/>
      <c r="D939" s="784"/>
      <c r="E939" s="772"/>
      <c r="F939" s="777"/>
    </row>
    <row r="940" spans="1:6" ht="12.75">
      <c r="A940" s="786"/>
      <c r="B940" s="786" t="s">
        <v>2649</v>
      </c>
      <c r="C940" s="783"/>
      <c r="D940" s="784"/>
      <c r="E940" s="772"/>
      <c r="F940" s="777"/>
    </row>
    <row r="941" spans="1:6" ht="12.75">
      <c r="A941" s="786"/>
      <c r="B941" s="786" t="s">
        <v>2642</v>
      </c>
      <c r="C941" s="783"/>
      <c r="D941" s="784"/>
      <c r="E941" s="772"/>
      <c r="F941" s="777"/>
    </row>
    <row r="942" spans="1:6" ht="12.75">
      <c r="A942" s="786"/>
      <c r="B942" s="786" t="s">
        <v>2643</v>
      </c>
      <c r="C942" s="783"/>
      <c r="D942" s="784"/>
      <c r="E942" s="772"/>
      <c r="F942" s="777"/>
    </row>
    <row r="943" spans="1:6" ht="12.75">
      <c r="A943" s="786"/>
      <c r="B943" s="786" t="s">
        <v>2650</v>
      </c>
      <c r="C943" s="783"/>
      <c r="D943" s="784"/>
      <c r="E943" s="772"/>
      <c r="F943" s="777"/>
    </row>
    <row r="944" spans="1:6" ht="25.5">
      <c r="A944" s="786"/>
      <c r="B944" s="782" t="s">
        <v>2651</v>
      </c>
      <c r="C944" s="783"/>
      <c r="D944" s="784"/>
      <c r="E944" s="772"/>
      <c r="F944" s="777"/>
    </row>
    <row r="945" spans="1:6" ht="12.75">
      <c r="A945" s="786"/>
      <c r="B945" s="786" t="s">
        <v>2646</v>
      </c>
      <c r="C945" s="783"/>
      <c r="D945" s="784"/>
      <c r="E945" s="772"/>
      <c r="F945" s="777"/>
    </row>
    <row r="946" spans="1:6" ht="12.75">
      <c r="A946" s="786"/>
      <c r="B946" s="786" t="s">
        <v>2647</v>
      </c>
      <c r="C946" s="783"/>
      <c r="D946" s="784"/>
      <c r="E946" s="772"/>
      <c r="F946" s="777"/>
    </row>
    <row r="947" spans="1:6" ht="12.75">
      <c r="A947" s="787"/>
      <c r="B947" s="741" t="s">
        <v>2652</v>
      </c>
      <c r="C947" s="783" t="s">
        <v>107</v>
      </c>
      <c r="D947" s="784">
        <v>1</v>
      </c>
      <c r="E947" s="944"/>
      <c r="F947" s="777">
        <f>D947*E947</f>
        <v>0</v>
      </c>
    </row>
    <row r="948" spans="1:6" ht="12.75">
      <c r="A948" s="773"/>
      <c r="B948" s="741"/>
      <c r="C948" s="774"/>
      <c r="D948" s="774"/>
      <c r="E948" s="772"/>
      <c r="F948" s="777"/>
    </row>
    <row r="949" spans="1:6" ht="12.75">
      <c r="A949" s="773"/>
      <c r="B949" s="741"/>
      <c r="C949" s="774"/>
      <c r="D949" s="774"/>
      <c r="E949" s="772"/>
      <c r="F949" s="777"/>
    </row>
    <row r="950" spans="1:6" ht="25.5">
      <c r="A950" s="773">
        <v>17</v>
      </c>
      <c r="B950" s="741" t="s">
        <v>2653</v>
      </c>
      <c r="C950" s="774"/>
      <c r="D950" s="774"/>
      <c r="E950" s="772"/>
      <c r="F950" s="777"/>
    </row>
    <row r="951" spans="1:6" ht="15">
      <c r="A951" s="786"/>
      <c r="B951" s="786" t="s">
        <v>2654</v>
      </c>
      <c r="C951" s="783"/>
      <c r="D951" s="784"/>
      <c r="E951" s="785"/>
      <c r="F951" s="777"/>
    </row>
    <row r="952" spans="1:6" ht="15.75">
      <c r="A952" s="773"/>
      <c r="B952" s="741" t="s">
        <v>2655</v>
      </c>
      <c r="C952" s="774"/>
      <c r="D952" s="774"/>
      <c r="E952" s="780"/>
      <c r="F952" s="777"/>
    </row>
    <row r="953" spans="1:6" ht="15.75">
      <c r="A953" s="773"/>
      <c r="B953" s="741" t="s">
        <v>2656</v>
      </c>
      <c r="C953" s="774"/>
      <c r="D953" s="774"/>
      <c r="E953" s="780"/>
      <c r="F953" s="777"/>
    </row>
    <row r="954" spans="1:6" ht="15.75">
      <c r="A954" s="773"/>
      <c r="B954" s="741" t="s">
        <v>2657</v>
      </c>
      <c r="C954" s="774"/>
      <c r="D954" s="774"/>
      <c r="E954" s="780"/>
      <c r="F954" s="777"/>
    </row>
    <row r="955" spans="1:6" ht="15.75">
      <c r="A955" s="773"/>
      <c r="B955" s="741" t="s">
        <v>2652</v>
      </c>
      <c r="C955" s="774"/>
      <c r="D955" s="774"/>
      <c r="E955" s="780"/>
      <c r="F955" s="777"/>
    </row>
    <row r="956" spans="1:6" ht="12.75">
      <c r="A956" s="773"/>
      <c r="B956" s="741"/>
      <c r="C956" s="774" t="s">
        <v>107</v>
      </c>
      <c r="D956" s="774">
        <v>1</v>
      </c>
      <c r="E956" s="944"/>
      <c r="F956" s="777">
        <f>D956*E956</f>
        <v>0</v>
      </c>
    </row>
    <row r="957" spans="1:6" ht="12.75">
      <c r="A957" s="773"/>
      <c r="B957" s="741"/>
      <c r="C957" s="774"/>
      <c r="D957" s="774"/>
      <c r="E957" s="772"/>
      <c r="F957" s="777"/>
    </row>
    <row r="958" spans="1:6" ht="12.75">
      <c r="A958" s="773"/>
      <c r="B958" s="741"/>
      <c r="C958" s="774"/>
      <c r="D958" s="774"/>
      <c r="E958" s="772"/>
      <c r="F958" s="777"/>
    </row>
    <row r="959" spans="1:6" ht="39">
      <c r="A959" s="773">
        <v>18</v>
      </c>
      <c r="B959" s="741" t="s">
        <v>2658</v>
      </c>
      <c r="C959" s="774"/>
      <c r="D959" s="774"/>
      <c r="E959" s="780"/>
      <c r="F959" s="777"/>
    </row>
    <row r="960" spans="1:6" ht="15.75">
      <c r="A960" s="773"/>
      <c r="B960" s="741" t="s">
        <v>2659</v>
      </c>
      <c r="C960" s="774"/>
      <c r="D960" s="774"/>
      <c r="E960" s="780"/>
      <c r="F960" s="777"/>
    </row>
    <row r="961" spans="1:6" ht="15.75">
      <c r="A961" s="773">
        <v>19</v>
      </c>
      <c r="B961" s="741" t="s">
        <v>2660</v>
      </c>
      <c r="C961" s="774"/>
      <c r="D961" s="774"/>
      <c r="E961" s="780"/>
      <c r="F961" s="777"/>
    </row>
    <row r="962" spans="1:6" ht="15.75">
      <c r="A962" s="773"/>
      <c r="B962" s="741" t="s">
        <v>2661</v>
      </c>
      <c r="C962" s="774"/>
      <c r="D962" s="774"/>
      <c r="E962" s="780"/>
      <c r="F962" s="777"/>
    </row>
    <row r="963" spans="1:6" ht="15.75">
      <c r="A963" s="773"/>
      <c r="B963" s="741" t="s">
        <v>2652</v>
      </c>
      <c r="C963" s="774"/>
      <c r="D963" s="774"/>
      <c r="E963" s="780"/>
      <c r="F963" s="777"/>
    </row>
    <row r="964" spans="1:6" ht="12.75">
      <c r="A964" s="773"/>
      <c r="B964" s="741" t="s">
        <v>2662</v>
      </c>
      <c r="C964" s="774" t="s">
        <v>107</v>
      </c>
      <c r="D964" s="774">
        <v>3</v>
      </c>
      <c r="E964" s="944"/>
      <c r="F964" s="777">
        <f>D964*E964</f>
        <v>0</v>
      </c>
    </row>
    <row r="965" spans="1:6" ht="12.75">
      <c r="A965" s="773"/>
      <c r="B965" s="741"/>
      <c r="C965" s="774"/>
      <c r="D965" s="774"/>
      <c r="E965" s="944"/>
      <c r="F965" s="777"/>
    </row>
    <row r="966" spans="1:6" ht="12.75">
      <c r="A966" s="773"/>
      <c r="B966" s="741"/>
      <c r="C966" s="774"/>
      <c r="D966" s="774"/>
      <c r="E966" s="944"/>
      <c r="F966" s="777"/>
    </row>
    <row r="967" spans="1:6" ht="38.25">
      <c r="A967" s="773">
        <v>20</v>
      </c>
      <c r="B967" s="741" t="s">
        <v>2663</v>
      </c>
      <c r="C967" s="774"/>
      <c r="D967" s="774"/>
      <c r="E967" s="944"/>
      <c r="F967" s="777"/>
    </row>
    <row r="968" spans="1:6" ht="12.75">
      <c r="A968" s="773"/>
      <c r="B968" s="741"/>
      <c r="C968" s="774" t="s">
        <v>2600</v>
      </c>
      <c r="D968" s="774">
        <v>1</v>
      </c>
      <c r="E968" s="944"/>
      <c r="F968" s="777">
        <f>D968*E968</f>
        <v>0</v>
      </c>
    </row>
    <row r="969" spans="1:6" ht="12.75">
      <c r="A969" s="773"/>
      <c r="B969" s="741"/>
      <c r="C969" s="774"/>
      <c r="D969" s="774"/>
      <c r="E969" s="944"/>
      <c r="F969" s="777"/>
    </row>
    <row r="970" spans="1:6" ht="25.5">
      <c r="A970" s="773">
        <v>21</v>
      </c>
      <c r="B970" s="741" t="s">
        <v>2664</v>
      </c>
      <c r="C970" s="774"/>
      <c r="D970" s="774"/>
      <c r="E970" s="944"/>
      <c r="F970" s="777"/>
    </row>
    <row r="971" spans="1:6" ht="12.75">
      <c r="A971" s="773"/>
      <c r="B971" s="741"/>
      <c r="C971" s="774" t="s">
        <v>2600</v>
      </c>
      <c r="D971" s="774">
        <v>1</v>
      </c>
      <c r="E971" s="944"/>
      <c r="F971" s="777">
        <f>D971*E971</f>
        <v>0</v>
      </c>
    </row>
    <row r="972" spans="1:6" ht="12.75">
      <c r="A972" s="773"/>
      <c r="B972" s="741"/>
      <c r="C972" s="774"/>
      <c r="D972" s="774"/>
      <c r="E972" s="944"/>
      <c r="F972" s="777"/>
    </row>
    <row r="973" spans="1:6" ht="51">
      <c r="A973" s="773">
        <v>22</v>
      </c>
      <c r="B973" s="741" t="s">
        <v>2665</v>
      </c>
      <c r="C973" s="774"/>
      <c r="D973" s="774"/>
      <c r="E973" s="944"/>
      <c r="F973" s="777"/>
    </row>
    <row r="974" spans="1:6" ht="12.75">
      <c r="A974" s="773"/>
      <c r="B974" s="741"/>
      <c r="C974" s="774" t="s">
        <v>2600</v>
      </c>
      <c r="D974" s="774">
        <v>1</v>
      </c>
      <c r="E974" s="944"/>
      <c r="F974" s="777">
        <f>D974*E974</f>
        <v>0</v>
      </c>
    </row>
    <row r="975" spans="1:6" ht="12.75">
      <c r="A975" s="773"/>
      <c r="B975" s="741"/>
      <c r="C975" s="774"/>
      <c r="D975" s="774"/>
      <c r="E975" s="772"/>
      <c r="F975" s="777"/>
    </row>
    <row r="976" spans="1:6" ht="12.75">
      <c r="A976" s="773">
        <v>23</v>
      </c>
      <c r="B976" s="741" t="s">
        <v>2666</v>
      </c>
      <c r="C976" s="774"/>
      <c r="D976" s="774"/>
      <c r="E976" s="772"/>
      <c r="F976" s="777"/>
    </row>
    <row r="977" spans="1:6" ht="140.25">
      <c r="A977" s="773"/>
      <c r="B977" s="741" t="s">
        <v>2667</v>
      </c>
      <c r="C977" s="774"/>
      <c r="D977" s="774"/>
      <c r="E977" s="772"/>
      <c r="F977" s="777"/>
    </row>
    <row r="978" spans="1:6" ht="12.75">
      <c r="A978" s="773"/>
      <c r="B978" s="741"/>
      <c r="C978" s="774" t="s">
        <v>172</v>
      </c>
      <c r="D978" s="774">
        <v>1300</v>
      </c>
      <c r="E978" s="944"/>
      <c r="F978" s="777">
        <f>D978*E978</f>
        <v>0</v>
      </c>
    </row>
    <row r="979" spans="1:6" ht="12.75">
      <c r="A979" s="773"/>
      <c r="B979" s="741"/>
      <c r="C979" s="774"/>
      <c r="D979" s="774"/>
      <c r="E979" s="944"/>
      <c r="F979" s="777"/>
    </row>
    <row r="980" spans="1:6" ht="63.75">
      <c r="A980" s="773">
        <v>24</v>
      </c>
      <c r="B980" s="741" t="s">
        <v>2668</v>
      </c>
      <c r="C980" s="774"/>
      <c r="D980" s="774"/>
      <c r="E980" s="944"/>
      <c r="F980" s="777"/>
    </row>
    <row r="981" spans="1:6" ht="12.75">
      <c r="A981" s="773"/>
      <c r="B981" s="741" t="s">
        <v>2669</v>
      </c>
      <c r="C981" s="774" t="s">
        <v>1575</v>
      </c>
      <c r="D981" s="774">
        <v>5</v>
      </c>
      <c r="E981" s="944"/>
      <c r="F981" s="777">
        <f>D981*E981</f>
        <v>0</v>
      </c>
    </row>
    <row r="982" spans="1:6" ht="12.75">
      <c r="A982" s="773"/>
      <c r="B982" s="741"/>
      <c r="C982" s="774"/>
      <c r="D982" s="774"/>
      <c r="E982" s="772"/>
      <c r="F982" s="777"/>
    </row>
    <row r="983" spans="1:6" ht="12.75">
      <c r="A983" s="773"/>
      <c r="B983" s="741"/>
      <c r="C983" s="774"/>
      <c r="D983" s="774"/>
      <c r="E983" s="772"/>
      <c r="F983" s="777"/>
    </row>
    <row r="984" spans="1:6" ht="12.75">
      <c r="A984" s="773">
        <v>25</v>
      </c>
      <c r="B984" s="741" t="s">
        <v>2670</v>
      </c>
      <c r="C984" s="774"/>
      <c r="D984" s="774"/>
      <c r="E984" s="772"/>
      <c r="F984" s="777"/>
    </row>
    <row r="985" spans="1:6" ht="102">
      <c r="A985" s="773"/>
      <c r="B985" s="741" t="s">
        <v>2671</v>
      </c>
      <c r="C985" s="774"/>
      <c r="D985" s="774"/>
      <c r="E985" s="772"/>
      <c r="F985" s="777"/>
    </row>
    <row r="986" spans="1:6" ht="12.75">
      <c r="A986" s="773"/>
      <c r="B986" s="741" t="s">
        <v>2672</v>
      </c>
      <c r="C986" s="774"/>
      <c r="D986" s="774"/>
      <c r="E986" s="772"/>
      <c r="F986" s="777"/>
    </row>
    <row r="987" spans="1:6" ht="89.25">
      <c r="A987" s="773"/>
      <c r="B987" s="741" t="s">
        <v>2673</v>
      </c>
      <c r="C987" s="774"/>
      <c r="D987" s="774"/>
      <c r="E987" s="772"/>
      <c r="F987" s="777"/>
    </row>
    <row r="988" spans="1:6" ht="12.75">
      <c r="A988" s="773"/>
      <c r="B988" s="741" t="s">
        <v>2674</v>
      </c>
      <c r="C988" s="774" t="s">
        <v>172</v>
      </c>
      <c r="D988" s="774">
        <v>12440</v>
      </c>
      <c r="E988" s="944"/>
      <c r="F988" s="777">
        <f>D988*E988</f>
        <v>0</v>
      </c>
    </row>
    <row r="989" spans="1:6" ht="12.75">
      <c r="A989" s="773"/>
      <c r="B989" s="741"/>
      <c r="C989" s="774"/>
      <c r="D989" s="774"/>
      <c r="E989" s="772"/>
      <c r="F989" s="777"/>
    </row>
    <row r="990" spans="1:6" ht="12.75">
      <c r="A990" s="773"/>
      <c r="B990" s="741"/>
      <c r="C990" s="774"/>
      <c r="D990" s="774"/>
      <c r="E990" s="772"/>
      <c r="F990" s="777"/>
    </row>
    <row r="991" spans="1:6" ht="12.75">
      <c r="A991" s="773">
        <v>26</v>
      </c>
      <c r="B991" s="741" t="s">
        <v>2675</v>
      </c>
      <c r="C991" s="774"/>
      <c r="D991" s="774"/>
      <c r="E991" s="772"/>
      <c r="F991" s="777"/>
    </row>
    <row r="992" spans="1:6" ht="63.75">
      <c r="A992" s="773"/>
      <c r="B992" s="741" t="s">
        <v>2676</v>
      </c>
      <c r="C992" s="774"/>
      <c r="D992" s="774"/>
      <c r="E992" s="772"/>
      <c r="F992" s="777"/>
    </row>
    <row r="993" spans="1:6" ht="12.75">
      <c r="A993" s="773"/>
      <c r="B993" s="741"/>
      <c r="C993" s="774"/>
      <c r="D993" s="774"/>
      <c r="E993" s="772"/>
      <c r="F993" s="777"/>
    </row>
    <row r="994" spans="1:6" ht="12.75">
      <c r="A994" s="773"/>
      <c r="B994" s="741"/>
      <c r="C994" s="774" t="s">
        <v>139</v>
      </c>
      <c r="D994" s="774">
        <v>650</v>
      </c>
      <c r="E994" s="944"/>
      <c r="F994" s="777">
        <f>D994*E994</f>
        <v>0</v>
      </c>
    </row>
    <row r="995" spans="1:6" ht="12.75">
      <c r="A995" s="773"/>
      <c r="B995" s="741"/>
      <c r="C995" s="774"/>
      <c r="D995" s="774"/>
      <c r="E995" s="944"/>
      <c r="F995" s="777"/>
    </row>
    <row r="996" spans="1:6" ht="12.75">
      <c r="A996" s="773"/>
      <c r="B996" s="741"/>
      <c r="C996" s="774"/>
      <c r="D996" s="774"/>
      <c r="E996" s="944"/>
      <c r="F996" s="777"/>
    </row>
    <row r="997" spans="1:6" ht="25.5">
      <c r="A997" s="773">
        <v>27</v>
      </c>
      <c r="B997" s="741" t="s">
        <v>2677</v>
      </c>
      <c r="C997" s="774"/>
      <c r="D997" s="774"/>
      <c r="E997" s="944"/>
      <c r="F997" s="777"/>
    </row>
    <row r="998" spans="1:6" ht="12.75">
      <c r="A998" s="773"/>
      <c r="B998" s="741" t="s">
        <v>2678</v>
      </c>
      <c r="C998" s="774" t="s">
        <v>853</v>
      </c>
      <c r="D998" s="774">
        <v>50</v>
      </c>
      <c r="E998" s="944"/>
      <c r="F998" s="777">
        <f>D998*E998</f>
        <v>0</v>
      </c>
    </row>
    <row r="999" spans="1:6" ht="12.75">
      <c r="A999" s="773"/>
      <c r="B999" s="741"/>
      <c r="C999" s="774"/>
      <c r="D999" s="774"/>
      <c r="E999" s="944"/>
      <c r="F999" s="777"/>
    </row>
    <row r="1000" spans="1:6" ht="12.75">
      <c r="A1000" s="773"/>
      <c r="B1000" s="741"/>
      <c r="C1000" s="774"/>
      <c r="D1000" s="774"/>
      <c r="E1000" s="944"/>
      <c r="F1000" s="777"/>
    </row>
    <row r="1001" spans="1:6" ht="25.5">
      <c r="A1001" s="773">
        <v>28</v>
      </c>
      <c r="B1001" s="741" t="s">
        <v>2679</v>
      </c>
      <c r="C1001" s="774"/>
      <c r="D1001" s="774"/>
      <c r="E1001" s="944"/>
      <c r="F1001" s="777"/>
    </row>
    <row r="1002" spans="1:6" ht="12.75">
      <c r="A1002" s="773"/>
      <c r="B1002" s="741" t="s">
        <v>2680</v>
      </c>
      <c r="C1002" s="774"/>
      <c r="D1002" s="774"/>
      <c r="E1002" s="944"/>
      <c r="F1002" s="777"/>
    </row>
    <row r="1003" spans="1:6" ht="12.75">
      <c r="A1003" s="773"/>
      <c r="B1003" s="741" t="s">
        <v>2681</v>
      </c>
      <c r="C1003" s="774" t="s">
        <v>107</v>
      </c>
      <c r="D1003" s="774">
        <v>1</v>
      </c>
      <c r="E1003" s="944"/>
      <c r="F1003" s="777">
        <f>D1003*E1003</f>
        <v>0</v>
      </c>
    </row>
    <row r="1004" spans="1:6" ht="12.75">
      <c r="A1004" s="773"/>
      <c r="B1004" s="741"/>
      <c r="C1004" s="774"/>
      <c r="D1004" s="774"/>
      <c r="E1004" s="772"/>
      <c r="F1004" s="777"/>
    </row>
    <row r="1005" spans="1:6" ht="12.75">
      <c r="A1005" s="773"/>
      <c r="B1005" s="741"/>
      <c r="C1005" s="774"/>
      <c r="D1005" s="774"/>
      <c r="E1005" s="772"/>
      <c r="F1005" s="777"/>
    </row>
    <row r="1006" spans="1:6" ht="12.75">
      <c r="A1006" s="773">
        <v>29</v>
      </c>
      <c r="B1006" s="741" t="s">
        <v>2682</v>
      </c>
      <c r="C1006" s="774"/>
      <c r="D1006" s="774"/>
      <c r="E1006" s="772"/>
      <c r="F1006" s="777"/>
    </row>
    <row r="1007" spans="1:6" ht="38.25">
      <c r="A1007" s="773"/>
      <c r="B1007" s="741" t="s">
        <v>2683</v>
      </c>
      <c r="C1007" s="774"/>
      <c r="D1007" s="774"/>
      <c r="E1007" s="772"/>
      <c r="F1007" s="777"/>
    </row>
    <row r="1008" spans="1:6" ht="12.75">
      <c r="A1008" s="773"/>
      <c r="B1008" s="741" t="s">
        <v>2684</v>
      </c>
      <c r="C1008" s="774"/>
      <c r="D1008" s="774"/>
      <c r="E1008" s="772"/>
      <c r="F1008" s="777"/>
    </row>
    <row r="1009" spans="1:6" ht="12.75">
      <c r="A1009" s="773"/>
      <c r="B1009" s="741" t="s">
        <v>2685</v>
      </c>
      <c r="C1009" s="774"/>
      <c r="D1009" s="774"/>
      <c r="E1009" s="772"/>
      <c r="F1009" s="777"/>
    </row>
    <row r="1010" spans="1:6" ht="12.75">
      <c r="A1010" s="773"/>
      <c r="B1010" s="741" t="s">
        <v>2686</v>
      </c>
      <c r="C1010" s="774"/>
      <c r="D1010" s="774"/>
      <c r="E1010" s="772"/>
      <c r="F1010" s="777"/>
    </row>
    <row r="1011" spans="1:6" ht="12.75">
      <c r="A1011" s="773"/>
      <c r="B1011" s="741" t="s">
        <v>2687</v>
      </c>
      <c r="C1011" s="774"/>
      <c r="D1011" s="774"/>
      <c r="E1011" s="772"/>
      <c r="F1011" s="777"/>
    </row>
    <row r="1012" spans="1:6" ht="12.75">
      <c r="A1012" s="773"/>
      <c r="B1012" s="741" t="s">
        <v>2688</v>
      </c>
      <c r="C1012" s="774"/>
      <c r="D1012" s="774"/>
      <c r="E1012" s="772"/>
      <c r="F1012" s="777"/>
    </row>
    <row r="1013" spans="1:6" ht="12.75">
      <c r="A1013" s="773"/>
      <c r="B1013" s="741" t="s">
        <v>2689</v>
      </c>
      <c r="C1013" s="774"/>
      <c r="D1013" s="774"/>
      <c r="E1013" s="772"/>
      <c r="F1013" s="777"/>
    </row>
    <row r="1014" spans="1:6" ht="12.75">
      <c r="A1014" s="773"/>
      <c r="B1014" s="741" t="s">
        <v>2690</v>
      </c>
      <c r="C1014" s="774"/>
      <c r="D1014" s="774"/>
      <c r="E1014" s="772"/>
      <c r="F1014" s="777"/>
    </row>
    <row r="1015" spans="1:6" ht="12.75">
      <c r="A1015" s="773"/>
      <c r="B1015" s="741" t="s">
        <v>2691</v>
      </c>
      <c r="C1015" s="774"/>
      <c r="D1015" s="774"/>
      <c r="E1015" s="772"/>
      <c r="F1015" s="777"/>
    </row>
    <row r="1016" spans="1:6" ht="12.75">
      <c r="A1016" s="773"/>
      <c r="B1016" s="741"/>
      <c r="C1016" s="774" t="s">
        <v>2692</v>
      </c>
      <c r="D1016" s="774">
        <v>8</v>
      </c>
      <c r="E1016" s="944"/>
      <c r="F1016" s="777">
        <f>D1016*E1016</f>
        <v>0</v>
      </c>
    </row>
    <row r="1017" spans="1:6" ht="12.75">
      <c r="A1017" s="773"/>
      <c r="B1017" s="741"/>
      <c r="C1017" s="774"/>
      <c r="D1017" s="774"/>
      <c r="E1017" s="944"/>
      <c r="F1017" s="777"/>
    </row>
    <row r="1018" spans="1:6" ht="12.75">
      <c r="A1018" s="773">
        <v>30</v>
      </c>
      <c r="B1018" s="741" t="s">
        <v>2693</v>
      </c>
      <c r="C1018" s="774"/>
      <c r="D1018" s="774"/>
      <c r="E1018" s="944"/>
      <c r="F1018" s="777"/>
    </row>
    <row r="1019" spans="1:6" ht="38.25">
      <c r="A1019" s="773"/>
      <c r="B1019" s="741" t="s">
        <v>2694</v>
      </c>
      <c r="C1019" s="774"/>
      <c r="D1019" s="774"/>
      <c r="E1019" s="944"/>
      <c r="F1019" s="777"/>
    </row>
    <row r="1020" spans="1:6" ht="12.75">
      <c r="A1020" s="773"/>
      <c r="B1020" s="741"/>
      <c r="C1020" s="774" t="s">
        <v>2692</v>
      </c>
      <c r="D1020" s="774">
        <v>8</v>
      </c>
      <c r="E1020" s="944"/>
      <c r="F1020" s="777">
        <f>D1020*E1020</f>
        <v>0</v>
      </c>
    </row>
    <row r="1021" spans="1:6" ht="12.75">
      <c r="A1021" s="773"/>
      <c r="B1021" s="741"/>
      <c r="C1021" s="774"/>
      <c r="D1021" s="774"/>
      <c r="E1021" s="772"/>
      <c r="F1021" s="777"/>
    </row>
    <row r="1022" spans="1:6" ht="12.75">
      <c r="A1022" s="773"/>
      <c r="B1022" s="741"/>
      <c r="C1022" s="774"/>
      <c r="D1022" s="774"/>
      <c r="E1022" s="772"/>
      <c r="F1022" s="777"/>
    </row>
    <row r="1023" spans="1:6" ht="38.25">
      <c r="A1023" s="773">
        <v>31</v>
      </c>
      <c r="B1023" s="741" t="s">
        <v>2695</v>
      </c>
      <c r="C1023" s="774" t="s">
        <v>10</v>
      </c>
      <c r="D1023" s="774"/>
      <c r="E1023" s="772"/>
      <c r="F1023" s="777"/>
    </row>
    <row r="1024" spans="1:6" ht="12.75">
      <c r="A1024" s="773"/>
      <c r="B1024" s="741" t="s">
        <v>2696</v>
      </c>
      <c r="C1024" s="774"/>
      <c r="D1024" s="774"/>
      <c r="E1024" s="772"/>
      <c r="F1024" s="777"/>
    </row>
    <row r="1025" spans="1:6" ht="140.25">
      <c r="A1025" s="773"/>
      <c r="B1025" s="741" t="s">
        <v>2697</v>
      </c>
      <c r="C1025" s="774"/>
      <c r="D1025" s="774"/>
      <c r="E1025" s="772"/>
      <c r="F1025" s="777"/>
    </row>
    <row r="1026" spans="1:6" ht="25.5">
      <c r="A1026" s="773"/>
      <c r="B1026" s="741" t="s">
        <v>2698</v>
      </c>
      <c r="C1026" s="774"/>
      <c r="D1026" s="774"/>
      <c r="E1026" s="772"/>
      <c r="F1026" s="777"/>
    </row>
    <row r="1027" spans="1:6" ht="18">
      <c r="A1027" s="773"/>
      <c r="B1027" s="741" t="s">
        <v>2699</v>
      </c>
      <c r="C1027" s="774"/>
      <c r="D1027" s="774"/>
      <c r="E1027" s="772"/>
      <c r="F1027" s="777"/>
    </row>
    <row r="1028" spans="1:6" ht="12.75">
      <c r="A1028" s="773"/>
      <c r="B1028" s="741"/>
      <c r="C1028" s="774" t="s">
        <v>107</v>
      </c>
      <c r="D1028" s="774">
        <v>12</v>
      </c>
      <c r="E1028" s="944"/>
      <c r="F1028" s="777">
        <f>D1028*E1028</f>
        <v>0</v>
      </c>
    </row>
    <row r="1029" spans="1:6" ht="12.75">
      <c r="A1029" s="773"/>
      <c r="B1029" s="741"/>
      <c r="C1029" s="774"/>
      <c r="D1029" s="774"/>
      <c r="E1029" s="944"/>
      <c r="F1029" s="777"/>
    </row>
    <row r="1030" spans="1:6" ht="12.75">
      <c r="A1030" s="773"/>
      <c r="B1030" s="741"/>
      <c r="C1030" s="774"/>
      <c r="D1030" s="774"/>
      <c r="E1030" s="944"/>
      <c r="F1030" s="777"/>
    </row>
    <row r="1031" spans="1:6" ht="38.25">
      <c r="A1031" s="773">
        <v>32</v>
      </c>
      <c r="B1031" s="741" t="s">
        <v>2700</v>
      </c>
      <c r="C1031" s="774"/>
      <c r="D1031" s="774"/>
      <c r="E1031" s="944"/>
      <c r="F1031" s="777"/>
    </row>
    <row r="1032" spans="1:6" ht="12.75">
      <c r="A1032" s="773"/>
      <c r="B1032" s="741"/>
      <c r="C1032" s="774" t="s">
        <v>107</v>
      </c>
      <c r="D1032" s="774">
        <v>83</v>
      </c>
      <c r="E1032" s="944"/>
      <c r="F1032" s="777">
        <f>D1032*E1032</f>
        <v>0</v>
      </c>
    </row>
    <row r="1033" spans="1:6" ht="12.75">
      <c r="A1033" s="773"/>
      <c r="B1033" s="741"/>
      <c r="C1033" s="774"/>
      <c r="D1033" s="774"/>
      <c r="E1033" s="944"/>
      <c r="F1033" s="777"/>
    </row>
    <row r="1034" spans="1:6" ht="12.75">
      <c r="A1034" s="773"/>
      <c r="B1034" s="741"/>
      <c r="C1034" s="774"/>
      <c r="D1034" s="774"/>
      <c r="E1034" s="944"/>
      <c r="F1034" s="777"/>
    </row>
    <row r="1035" spans="1:6" ht="38.25">
      <c r="A1035" s="773">
        <v>33</v>
      </c>
      <c r="B1035" s="741" t="s">
        <v>2701</v>
      </c>
      <c r="C1035" s="774" t="s">
        <v>107</v>
      </c>
      <c r="D1035" s="774">
        <v>1</v>
      </c>
      <c r="E1035" s="944"/>
      <c r="F1035" s="777">
        <f>D1035*E1035</f>
        <v>0</v>
      </c>
    </row>
    <row r="1036" spans="1:6" ht="12.75">
      <c r="A1036" s="773"/>
      <c r="B1036" s="741"/>
      <c r="C1036" s="774"/>
      <c r="D1036" s="774"/>
      <c r="E1036" s="772"/>
      <c r="F1036" s="772"/>
    </row>
    <row r="1037" spans="1:6" ht="12.75">
      <c r="A1037" s="773">
        <v>34</v>
      </c>
      <c r="B1037" s="741" t="s">
        <v>2702</v>
      </c>
      <c r="C1037" s="774"/>
      <c r="D1037" s="774"/>
      <c r="E1037" s="772"/>
      <c r="F1037" s="772"/>
    </row>
    <row r="1038" spans="1:6" ht="12.75">
      <c r="A1038" s="773"/>
      <c r="B1038" s="741" t="s">
        <v>2703</v>
      </c>
      <c r="C1038" s="774"/>
      <c r="D1038" s="774"/>
      <c r="E1038" s="772"/>
      <c r="F1038" s="772"/>
    </row>
    <row r="1039" spans="1:6" ht="12.75">
      <c r="A1039" s="773"/>
      <c r="B1039" s="741" t="s">
        <v>2704</v>
      </c>
      <c r="C1039" s="774"/>
      <c r="D1039" s="774"/>
      <c r="E1039" s="772"/>
      <c r="F1039" s="772"/>
    </row>
    <row r="1040" spans="1:6" ht="12.75">
      <c r="A1040" s="773"/>
      <c r="B1040" s="741" t="s">
        <v>2705</v>
      </c>
      <c r="C1040" s="774"/>
      <c r="D1040" s="774"/>
      <c r="E1040" s="772"/>
      <c r="F1040" s="772"/>
    </row>
    <row r="1041" spans="1:6" ht="38.25">
      <c r="A1041" s="773"/>
      <c r="B1041" s="741" t="s">
        <v>2706</v>
      </c>
      <c r="C1041" s="774"/>
      <c r="D1041" s="774"/>
      <c r="E1041" s="772"/>
      <c r="F1041" s="772"/>
    </row>
    <row r="1042" spans="1:6" ht="12.75">
      <c r="A1042" s="773"/>
      <c r="B1042" s="741" t="s">
        <v>2707</v>
      </c>
      <c r="C1042" s="774"/>
      <c r="D1042" s="774"/>
      <c r="E1042" s="772"/>
      <c r="F1042" s="772"/>
    </row>
    <row r="1043" spans="1:6" ht="12.75">
      <c r="A1043" s="773"/>
      <c r="B1043" s="741" t="s">
        <v>2708</v>
      </c>
      <c r="C1043" s="774"/>
      <c r="D1043" s="774"/>
      <c r="E1043" s="772"/>
      <c r="F1043" s="772"/>
    </row>
    <row r="1044" spans="1:6" ht="12.75">
      <c r="A1044" s="773"/>
      <c r="B1044" s="741" t="s">
        <v>2709</v>
      </c>
      <c r="C1044" s="774"/>
      <c r="D1044" s="774"/>
      <c r="E1044" s="772"/>
      <c r="F1044" s="772"/>
    </row>
    <row r="1045" spans="1:6" ht="12.75">
      <c r="A1045" s="773"/>
      <c r="B1045" s="741" t="s">
        <v>2710</v>
      </c>
      <c r="C1045" s="774"/>
      <c r="D1045" s="774"/>
      <c r="E1045" s="772"/>
      <c r="F1045" s="772"/>
    </row>
    <row r="1046" spans="1:6" ht="12.75">
      <c r="A1046" s="773"/>
      <c r="B1046" s="741" t="s">
        <v>2711</v>
      </c>
      <c r="C1046" s="774"/>
      <c r="D1046" s="774"/>
      <c r="E1046" s="772"/>
      <c r="F1046" s="772"/>
    </row>
    <row r="1047" spans="1:6" ht="12.75">
      <c r="A1047" s="773"/>
      <c r="B1047" s="741" t="s">
        <v>2712</v>
      </c>
      <c r="C1047" s="774"/>
      <c r="D1047" s="774"/>
      <c r="E1047" s="772"/>
      <c r="F1047" s="772"/>
    </row>
    <row r="1048" spans="1:6" ht="12.75">
      <c r="A1048" s="773"/>
      <c r="B1048" s="741" t="s">
        <v>2713</v>
      </c>
      <c r="C1048" s="774"/>
      <c r="D1048" s="774"/>
      <c r="E1048" s="772"/>
      <c r="F1048" s="772"/>
    </row>
    <row r="1049" spans="1:6" ht="25.5">
      <c r="A1049" s="773"/>
      <c r="B1049" s="741" t="s">
        <v>2714</v>
      </c>
      <c r="C1049" s="774"/>
      <c r="D1049" s="774"/>
      <c r="E1049" s="772"/>
      <c r="F1049" s="772"/>
    </row>
    <row r="1050" spans="1:6" ht="12.75">
      <c r="A1050" s="773"/>
      <c r="B1050" s="741" t="s">
        <v>2709</v>
      </c>
      <c r="C1050" s="774"/>
      <c r="D1050" s="774"/>
      <c r="E1050" s="772"/>
      <c r="F1050" s="772"/>
    </row>
    <row r="1051" spans="1:6" ht="12.75">
      <c r="A1051" s="773"/>
      <c r="B1051" s="741" t="s">
        <v>2715</v>
      </c>
      <c r="C1051" s="774" t="s">
        <v>1696</v>
      </c>
      <c r="D1051" s="774">
        <v>2</v>
      </c>
      <c r="E1051" s="772">
        <f>SUM(F818:F1035)</f>
        <v>0</v>
      </c>
      <c r="F1051" s="772">
        <f>E1051*0.02</f>
        <v>0</v>
      </c>
    </row>
    <row r="1052" spans="1:6" ht="12.75">
      <c r="A1052" s="773"/>
      <c r="B1052" s="741"/>
      <c r="C1052" s="774"/>
      <c r="D1052" s="774"/>
      <c r="E1052" s="772"/>
      <c r="F1052" s="772"/>
    </row>
    <row r="1053" spans="1:6" ht="12.75">
      <c r="A1053" s="773"/>
      <c r="B1053" s="741"/>
      <c r="C1053" s="774"/>
      <c r="D1053" s="774"/>
      <c r="E1053" s="772"/>
      <c r="F1053" s="772"/>
    </row>
    <row r="1054" spans="1:6" ht="12.75">
      <c r="A1054" s="773"/>
      <c r="B1054" s="741"/>
      <c r="C1054" s="774"/>
      <c r="D1054" s="774"/>
      <c r="E1054" s="772"/>
      <c r="F1054" s="772"/>
    </row>
    <row r="1055" spans="1:6" ht="12.75">
      <c r="A1055" s="773"/>
      <c r="B1055" s="741"/>
      <c r="C1055" s="774"/>
      <c r="D1055" s="774"/>
      <c r="E1055" s="772"/>
      <c r="F1055" s="772"/>
    </row>
    <row r="1056" spans="1:6" ht="15">
      <c r="A1056" s="773"/>
      <c r="B1056" s="752" t="s">
        <v>2716</v>
      </c>
      <c r="C1056" s="788"/>
      <c r="D1056" s="788"/>
      <c r="E1056" s="789"/>
      <c r="F1056" s="790">
        <f>SUM(F818:F1055)</f>
        <v>0</v>
      </c>
    </row>
    <row r="1057" spans="1:6" ht="12.75">
      <c r="A1057" s="773"/>
      <c r="B1057" s="741"/>
      <c r="C1057" s="774"/>
      <c r="D1057" s="774"/>
      <c r="E1057" s="769"/>
      <c r="F1057" s="769"/>
    </row>
    <row r="1058" spans="1:6" ht="12.75">
      <c r="A1058" s="773"/>
      <c r="B1058" s="741"/>
      <c r="C1058" s="774"/>
      <c r="D1058" s="774"/>
      <c r="E1058" s="769"/>
      <c r="F1058" s="769"/>
    </row>
    <row r="1059" spans="1:6" ht="15.75">
      <c r="A1059" s="791" t="s">
        <v>2717</v>
      </c>
      <c r="B1059" s="791"/>
      <c r="C1059" s="792"/>
      <c r="D1059" s="793"/>
      <c r="E1059" s="793"/>
      <c r="F1059" s="793"/>
    </row>
    <row r="1060" spans="1:6" ht="15.75">
      <c r="A1060" s="794"/>
      <c r="B1060" s="795" t="s">
        <v>2718</v>
      </c>
      <c r="C1060" s="796"/>
      <c r="D1060" s="796"/>
      <c r="E1060" s="797"/>
      <c r="F1060" s="797"/>
    </row>
    <row r="1061" spans="1:6" ht="12.75">
      <c r="A1061" s="798"/>
      <c r="B1061" s="799"/>
      <c r="C1061" s="800"/>
      <c r="D1061" s="800"/>
      <c r="E1061" s="800"/>
      <c r="F1061" s="800"/>
    </row>
    <row r="1062" spans="1:6" ht="25.5">
      <c r="A1062" s="798" t="s">
        <v>827</v>
      </c>
      <c r="B1062" s="799" t="s">
        <v>2719</v>
      </c>
      <c r="C1062" s="800"/>
      <c r="D1062" s="800"/>
      <c r="E1062" s="800"/>
      <c r="F1062" s="800"/>
    </row>
    <row r="1063" spans="1:6" ht="25.5">
      <c r="A1063" s="798"/>
      <c r="B1063" s="799" t="s">
        <v>2720</v>
      </c>
      <c r="C1063" s="800"/>
      <c r="D1063" s="800"/>
      <c r="E1063" s="800"/>
      <c r="F1063" s="801"/>
    </row>
    <row r="1064" spans="1:6" ht="12.75">
      <c r="A1064" s="798"/>
      <c r="B1064" s="799" t="s">
        <v>2721</v>
      </c>
      <c r="C1064" s="800"/>
      <c r="D1064" s="800"/>
      <c r="E1064" s="800"/>
      <c r="F1064" s="801"/>
    </row>
    <row r="1065" spans="1:6" ht="51">
      <c r="A1065" s="798"/>
      <c r="B1065" s="799" t="s">
        <v>2722</v>
      </c>
      <c r="C1065" s="800"/>
      <c r="D1065" s="800"/>
      <c r="E1065" s="736"/>
      <c r="F1065" s="801"/>
    </row>
    <row r="1066" spans="1:6" ht="25.5">
      <c r="A1066" s="798"/>
      <c r="B1066" s="799" t="s">
        <v>2723</v>
      </c>
      <c r="C1066" s="800"/>
      <c r="D1066" s="800"/>
      <c r="E1066" s="736"/>
      <c r="F1066" s="801"/>
    </row>
    <row r="1067" spans="1:6" ht="12.75">
      <c r="A1067" s="798"/>
      <c r="B1067" s="799" t="s">
        <v>2724</v>
      </c>
      <c r="C1067" s="800"/>
      <c r="D1067" s="800"/>
      <c r="E1067" s="736"/>
      <c r="F1067" s="801"/>
    </row>
    <row r="1068" spans="1:6" ht="12.75">
      <c r="A1068" s="798"/>
      <c r="B1068" s="799" t="s">
        <v>2725</v>
      </c>
      <c r="C1068" s="800" t="s">
        <v>107</v>
      </c>
      <c r="D1068" s="800">
        <v>12</v>
      </c>
      <c r="E1068" s="945"/>
      <c r="F1068" s="801">
        <f>D1068*E1068</f>
        <v>0</v>
      </c>
    </row>
    <row r="1069" spans="1:6" ht="12.75">
      <c r="A1069" s="798"/>
      <c r="B1069" s="799"/>
      <c r="C1069" s="800"/>
      <c r="D1069" s="800"/>
      <c r="E1069" s="801"/>
      <c r="F1069" s="801"/>
    </row>
    <row r="1070" spans="1:6" ht="12.75">
      <c r="A1070" s="798" t="s">
        <v>314</v>
      </c>
      <c r="B1070" s="799" t="s">
        <v>2726</v>
      </c>
      <c r="C1070" s="800"/>
      <c r="D1070" s="800"/>
      <c r="E1070" s="801"/>
      <c r="F1070" s="801"/>
    </row>
    <row r="1071" spans="1:6" ht="140.25">
      <c r="A1071" s="798"/>
      <c r="B1071" s="799" t="s">
        <v>2727</v>
      </c>
      <c r="C1071" s="800"/>
      <c r="D1071" s="800"/>
      <c r="E1071" s="801"/>
      <c r="F1071" s="801"/>
    </row>
    <row r="1072" spans="1:6" ht="12.75">
      <c r="A1072" s="798"/>
      <c r="B1072" s="799" t="s">
        <v>2728</v>
      </c>
      <c r="C1072" s="800" t="s">
        <v>853</v>
      </c>
      <c r="D1072" s="800">
        <v>24</v>
      </c>
      <c r="E1072" s="945"/>
      <c r="F1072" s="801">
        <f>D1072*E1072</f>
        <v>0</v>
      </c>
    </row>
    <row r="1073" spans="1:6" ht="12.75">
      <c r="A1073" s="798"/>
      <c r="B1073" s="799"/>
      <c r="C1073" s="800"/>
      <c r="D1073" s="800"/>
      <c r="E1073" s="801"/>
      <c r="F1073" s="801"/>
    </row>
    <row r="1074" spans="1:6" ht="12.75">
      <c r="A1074" s="798"/>
      <c r="B1074" s="799"/>
      <c r="C1074" s="800"/>
      <c r="D1074" s="800"/>
      <c r="E1074" s="801"/>
      <c r="F1074" s="801"/>
    </row>
    <row r="1075" spans="1:6" ht="12.75">
      <c r="A1075" s="798" t="s">
        <v>830</v>
      </c>
      <c r="B1075" s="799" t="s">
        <v>2729</v>
      </c>
      <c r="C1075" s="800"/>
      <c r="D1075" s="800"/>
      <c r="E1075" s="801"/>
      <c r="F1075" s="801"/>
    </row>
    <row r="1076" spans="1:6" ht="25.5">
      <c r="A1076" s="798"/>
      <c r="B1076" s="799" t="s">
        <v>2730</v>
      </c>
      <c r="C1076" s="800"/>
      <c r="D1076" s="800"/>
      <c r="E1076" s="801"/>
      <c r="F1076" s="801"/>
    </row>
    <row r="1077" spans="1:6" ht="25.5">
      <c r="A1077" s="798"/>
      <c r="B1077" s="799" t="s">
        <v>2731</v>
      </c>
      <c r="C1077" s="800"/>
      <c r="D1077" s="800"/>
      <c r="E1077" s="801"/>
      <c r="F1077" s="801"/>
    </row>
    <row r="1078" spans="1:6" ht="38.25">
      <c r="A1078" s="798"/>
      <c r="B1078" s="799" t="s">
        <v>2732</v>
      </c>
      <c r="C1078" s="800"/>
      <c r="D1078" s="800"/>
      <c r="E1078" s="801"/>
      <c r="F1078" s="801"/>
    </row>
    <row r="1079" spans="1:6" ht="38.25">
      <c r="A1079" s="798"/>
      <c r="B1079" s="799" t="s">
        <v>2733</v>
      </c>
      <c r="C1079" s="800"/>
      <c r="D1079" s="800"/>
      <c r="E1079" s="801"/>
      <c r="F1079" s="801"/>
    </row>
    <row r="1080" spans="1:6" ht="25.5">
      <c r="A1080" s="798"/>
      <c r="B1080" s="799" t="s">
        <v>2734</v>
      </c>
      <c r="C1080" s="800"/>
      <c r="D1080" s="800"/>
      <c r="E1080" s="801"/>
      <c r="F1080" s="801"/>
    </row>
    <row r="1081" spans="1:6" ht="12.75">
      <c r="A1081" s="798"/>
      <c r="B1081" s="799"/>
      <c r="C1081" s="800" t="s">
        <v>107</v>
      </c>
      <c r="D1081" s="800">
        <v>4</v>
      </c>
      <c r="E1081" s="945"/>
      <c r="F1081" s="801">
        <f>D1081*E1081</f>
        <v>0</v>
      </c>
    </row>
    <row r="1082" spans="1:6" ht="12.75">
      <c r="A1082" s="798"/>
      <c r="B1082" s="799"/>
      <c r="C1082" s="800"/>
      <c r="D1082" s="800"/>
      <c r="E1082" s="801"/>
      <c r="F1082" s="801"/>
    </row>
    <row r="1083" spans="1:6" ht="12.75">
      <c r="A1083" s="798"/>
      <c r="B1083" s="799"/>
      <c r="C1083" s="800"/>
      <c r="D1083" s="800"/>
      <c r="E1083" s="801"/>
      <c r="F1083" s="801"/>
    </row>
    <row r="1084" spans="1:6" ht="25.5">
      <c r="A1084" s="798" t="s">
        <v>1207</v>
      </c>
      <c r="B1084" s="799" t="s">
        <v>2735</v>
      </c>
      <c r="C1084" s="800"/>
      <c r="D1084" s="800"/>
      <c r="E1084" s="801"/>
      <c r="F1084" s="801"/>
    </row>
    <row r="1085" spans="1:6" ht="114.75">
      <c r="A1085" s="798"/>
      <c r="B1085" s="799" t="s">
        <v>2736</v>
      </c>
      <c r="C1085" s="800"/>
      <c r="D1085" s="800"/>
      <c r="E1085" s="801"/>
      <c r="F1085" s="801"/>
    </row>
    <row r="1086" spans="1:6" ht="12.75">
      <c r="A1086" s="798"/>
      <c r="B1086" s="799"/>
      <c r="C1086" s="800" t="s">
        <v>107</v>
      </c>
      <c r="D1086" s="800">
        <v>2</v>
      </c>
      <c r="E1086" s="945"/>
      <c r="F1086" s="801">
        <f>D1086*E1086</f>
        <v>0</v>
      </c>
    </row>
    <row r="1087" spans="1:6" ht="12.75">
      <c r="A1087" s="798"/>
      <c r="B1087" s="799"/>
      <c r="C1087" s="800"/>
      <c r="D1087" s="800"/>
      <c r="E1087" s="945"/>
      <c r="F1087" s="801"/>
    </row>
    <row r="1088" spans="1:6" ht="12.75">
      <c r="A1088" s="798"/>
      <c r="B1088" s="799"/>
      <c r="C1088" s="800"/>
      <c r="D1088" s="800"/>
      <c r="E1088" s="945"/>
      <c r="F1088" s="801"/>
    </row>
    <row r="1089" spans="1:6" ht="38.25">
      <c r="A1089" s="798" t="s">
        <v>621</v>
      </c>
      <c r="B1089" s="799" t="s">
        <v>2737</v>
      </c>
      <c r="C1089" s="800"/>
      <c r="D1089" s="800"/>
      <c r="E1089" s="945"/>
      <c r="F1089" s="801"/>
    </row>
    <row r="1090" spans="1:6" ht="12.75">
      <c r="A1090" s="798"/>
      <c r="B1090" s="799"/>
      <c r="C1090" s="800" t="s">
        <v>2738</v>
      </c>
      <c r="D1090" s="800">
        <v>2</v>
      </c>
      <c r="E1090" s="945"/>
      <c r="F1090" s="801">
        <f>D1090*E1090</f>
        <v>0</v>
      </c>
    </row>
    <row r="1091" spans="1:6" ht="12.75">
      <c r="A1091" s="798"/>
      <c r="B1091" s="799"/>
      <c r="C1091" s="800"/>
      <c r="D1091" s="800"/>
      <c r="E1091" s="801"/>
      <c r="F1091" s="801"/>
    </row>
    <row r="1092" spans="1:6" ht="12.75">
      <c r="A1092" s="798"/>
      <c r="B1092" s="799"/>
      <c r="C1092" s="800"/>
      <c r="D1092" s="800"/>
      <c r="E1092" s="801"/>
      <c r="F1092" s="801"/>
    </row>
    <row r="1093" spans="1:6" ht="25.5">
      <c r="A1093" s="798" t="s">
        <v>839</v>
      </c>
      <c r="B1093" s="799" t="s">
        <v>2739</v>
      </c>
      <c r="C1093" s="800"/>
      <c r="D1093" s="800"/>
      <c r="E1093" s="801"/>
      <c r="F1093" s="801"/>
    </row>
    <row r="1094" spans="1:6" ht="114.75">
      <c r="A1094" s="798"/>
      <c r="B1094" s="799" t="s">
        <v>2740</v>
      </c>
      <c r="C1094" s="800"/>
      <c r="D1094" s="800"/>
      <c r="E1094" s="801"/>
      <c r="F1094" s="801"/>
    </row>
    <row r="1095" spans="1:6" ht="12.75">
      <c r="A1095" s="798"/>
      <c r="B1095" s="799"/>
      <c r="C1095" s="800"/>
      <c r="D1095" s="800"/>
      <c r="E1095" s="801"/>
      <c r="F1095" s="801"/>
    </row>
    <row r="1096" spans="1:6" ht="12.75">
      <c r="A1096" s="798"/>
      <c r="B1096" s="799"/>
      <c r="C1096" s="800" t="s">
        <v>2738</v>
      </c>
      <c r="D1096" s="800">
        <v>2</v>
      </c>
      <c r="E1096" s="945"/>
      <c r="F1096" s="801">
        <f>D1096*E1096</f>
        <v>0</v>
      </c>
    </row>
    <row r="1097" spans="1:6" ht="12.75">
      <c r="A1097" s="798"/>
      <c r="B1097" s="799"/>
      <c r="C1097" s="800"/>
      <c r="D1097" s="800"/>
      <c r="E1097" s="945"/>
      <c r="F1097" s="801"/>
    </row>
    <row r="1098" spans="1:6" ht="51">
      <c r="A1098" s="798">
        <v>7</v>
      </c>
      <c r="B1098" s="799" t="s">
        <v>2741</v>
      </c>
      <c r="C1098" s="800"/>
      <c r="D1098" s="800"/>
      <c r="E1098" s="945"/>
      <c r="F1098" s="801"/>
    </row>
    <row r="1099" spans="1:6" ht="12.75">
      <c r="A1099" s="798"/>
      <c r="B1099" s="799"/>
      <c r="C1099" s="800" t="s">
        <v>853</v>
      </c>
      <c r="D1099" s="800">
        <v>1</v>
      </c>
      <c r="E1099" s="945"/>
      <c r="F1099" s="801">
        <f>D1099*E1099</f>
        <v>0</v>
      </c>
    </row>
    <row r="1100" spans="1:6" ht="12.75">
      <c r="A1100" s="798"/>
      <c r="B1100" s="799"/>
      <c r="C1100" s="800"/>
      <c r="D1100" s="800"/>
      <c r="E1100" s="801"/>
      <c r="F1100" s="801"/>
    </row>
    <row r="1101" spans="1:6" ht="12.75">
      <c r="A1101" s="798"/>
      <c r="B1101" s="799"/>
      <c r="C1101" s="800"/>
      <c r="D1101" s="800"/>
      <c r="E1101" s="801"/>
      <c r="F1101" s="801"/>
    </row>
    <row r="1102" spans="1:6" ht="12.75">
      <c r="A1102" s="798" t="s">
        <v>2062</v>
      </c>
      <c r="B1102" s="799" t="s">
        <v>2742</v>
      </c>
      <c r="C1102" s="800"/>
      <c r="D1102" s="800"/>
      <c r="E1102" s="801"/>
      <c r="F1102" s="801"/>
    </row>
    <row r="1103" spans="1:6" ht="140.25">
      <c r="A1103" s="798"/>
      <c r="B1103" s="799" t="s">
        <v>2743</v>
      </c>
      <c r="C1103" s="800"/>
      <c r="D1103" s="800"/>
      <c r="E1103" s="801"/>
      <c r="F1103" s="801"/>
    </row>
    <row r="1104" spans="1:6" ht="25.5">
      <c r="A1104" s="798"/>
      <c r="B1104" s="799" t="s">
        <v>2744</v>
      </c>
      <c r="C1104" s="800"/>
      <c r="D1104" s="800"/>
      <c r="E1104" s="801"/>
      <c r="F1104" s="801"/>
    </row>
    <row r="1105" spans="1:6" ht="12.75">
      <c r="A1105" s="798"/>
      <c r="B1105" s="799" t="s">
        <v>2745</v>
      </c>
      <c r="C1105" s="800"/>
      <c r="D1105" s="800"/>
      <c r="E1105" s="801"/>
      <c r="F1105" s="801"/>
    </row>
    <row r="1106" spans="1:6" ht="12.75">
      <c r="A1106" s="798"/>
      <c r="B1106" s="799"/>
      <c r="C1106" s="800" t="s">
        <v>107</v>
      </c>
      <c r="D1106" s="800">
        <v>1</v>
      </c>
      <c r="E1106" s="945"/>
      <c r="F1106" s="801">
        <f>D1106*E1106</f>
        <v>0</v>
      </c>
    </row>
    <row r="1107" spans="1:6" ht="12.75">
      <c r="A1107" s="798"/>
      <c r="B1107" s="799"/>
      <c r="C1107" s="800"/>
      <c r="D1107" s="800"/>
      <c r="E1107" s="801"/>
      <c r="F1107" s="801"/>
    </row>
    <row r="1108" spans="1:6" ht="114.75">
      <c r="A1108" s="798" t="s">
        <v>165</v>
      </c>
      <c r="B1108" s="799" t="s">
        <v>2746</v>
      </c>
      <c r="C1108" s="800"/>
      <c r="D1108" s="800"/>
      <c r="E1108" s="801"/>
      <c r="F1108" s="801"/>
    </row>
    <row r="1109" spans="1:6" ht="12.75">
      <c r="A1109" s="798"/>
      <c r="B1109" s="799"/>
      <c r="C1109" s="800" t="s">
        <v>107</v>
      </c>
      <c r="D1109" s="800">
        <v>2</v>
      </c>
      <c r="E1109" s="945"/>
      <c r="F1109" s="801">
        <f>D1109*E1109</f>
        <v>0</v>
      </c>
    </row>
    <row r="1110" spans="1:6" ht="12.75">
      <c r="A1110" s="798"/>
      <c r="B1110" s="799"/>
      <c r="C1110" s="800"/>
      <c r="D1110" s="800"/>
      <c r="E1110" s="945"/>
      <c r="F1110" s="801"/>
    </row>
    <row r="1111" spans="1:6" ht="25.5">
      <c r="A1111" s="798" t="s">
        <v>167</v>
      </c>
      <c r="B1111" s="799" t="s">
        <v>2747</v>
      </c>
      <c r="C1111" s="800"/>
      <c r="D1111" s="800"/>
      <c r="E1111" s="945"/>
      <c r="F1111" s="801"/>
    </row>
    <row r="1112" spans="1:6" ht="12.75">
      <c r="A1112" s="798"/>
      <c r="B1112" s="799"/>
      <c r="C1112" s="800" t="s">
        <v>2748</v>
      </c>
      <c r="D1112" s="800">
        <v>12</v>
      </c>
      <c r="E1112" s="945"/>
      <c r="F1112" s="801">
        <f>D1112*E1112</f>
        <v>0</v>
      </c>
    </row>
    <row r="1113" spans="1:6" ht="12.75">
      <c r="A1113" s="798"/>
      <c r="B1113" s="799"/>
      <c r="C1113" s="800"/>
      <c r="D1113" s="800"/>
      <c r="E1113" s="801"/>
      <c r="F1113" s="801"/>
    </row>
    <row r="1114" spans="1:6" ht="12.75">
      <c r="A1114" s="798"/>
      <c r="B1114" s="799"/>
      <c r="C1114" s="800"/>
      <c r="D1114" s="800"/>
      <c r="E1114" s="801"/>
      <c r="F1114" s="801"/>
    </row>
    <row r="1115" spans="1:6" ht="38.25">
      <c r="A1115" s="798">
        <v>11</v>
      </c>
      <c r="B1115" s="799" t="s">
        <v>2749</v>
      </c>
      <c r="C1115" s="800"/>
      <c r="D1115" s="800"/>
      <c r="E1115" s="801"/>
      <c r="F1115" s="801"/>
    </row>
    <row r="1116" spans="1:6" ht="38.25">
      <c r="A1116" s="798"/>
      <c r="B1116" s="799" t="s">
        <v>2750</v>
      </c>
      <c r="C1116" s="800"/>
      <c r="D1116" s="800"/>
      <c r="E1116" s="801"/>
      <c r="F1116" s="801"/>
    </row>
    <row r="1117" spans="1:6" ht="12.75">
      <c r="A1117" s="798"/>
      <c r="B1117" s="799"/>
      <c r="C1117" s="800" t="s">
        <v>107</v>
      </c>
      <c r="D1117" s="800">
        <v>1</v>
      </c>
      <c r="E1117" s="945"/>
      <c r="F1117" s="801">
        <f>D1117*E1117</f>
        <v>0</v>
      </c>
    </row>
    <row r="1118" spans="1:6" ht="12.75">
      <c r="A1118" s="798"/>
      <c r="B1118" s="799"/>
      <c r="C1118" s="800"/>
      <c r="D1118" s="800"/>
      <c r="E1118" s="801"/>
      <c r="F1118" s="801"/>
    </row>
    <row r="1119" spans="1:6" ht="38.25">
      <c r="A1119" s="798" t="s">
        <v>173</v>
      </c>
      <c r="B1119" s="799" t="s">
        <v>2751</v>
      </c>
      <c r="C1119" s="800"/>
      <c r="D1119" s="800"/>
      <c r="E1119" s="801"/>
      <c r="F1119" s="801"/>
    </row>
    <row r="1120" spans="1:6" ht="51">
      <c r="A1120" s="798"/>
      <c r="B1120" s="799" t="s">
        <v>2752</v>
      </c>
      <c r="C1120" s="800"/>
      <c r="D1120" s="800"/>
      <c r="E1120" s="801"/>
      <c r="F1120" s="801"/>
    </row>
    <row r="1121" spans="1:6" ht="12.75">
      <c r="A1121" s="798"/>
      <c r="B1121" s="799" t="s">
        <v>2753</v>
      </c>
      <c r="C1121" s="800"/>
      <c r="D1121" s="800"/>
      <c r="E1121" s="801"/>
      <c r="F1121" s="801"/>
    </row>
    <row r="1122" spans="1:6" ht="12.75">
      <c r="A1122" s="798"/>
      <c r="B1122" s="799" t="s">
        <v>2754</v>
      </c>
      <c r="C1122" s="800"/>
      <c r="D1122" s="800"/>
      <c r="E1122" s="801"/>
      <c r="F1122" s="801"/>
    </row>
    <row r="1123" spans="1:6" ht="12.75">
      <c r="A1123" s="798"/>
      <c r="B1123" s="799" t="s">
        <v>2755</v>
      </c>
      <c r="C1123" s="800"/>
      <c r="D1123" s="800"/>
      <c r="E1123" s="801"/>
      <c r="F1123" s="801"/>
    </row>
    <row r="1124" spans="1:6" ht="12.75">
      <c r="A1124" s="798"/>
      <c r="B1124" s="799"/>
      <c r="C1124" s="800" t="s">
        <v>2738</v>
      </c>
      <c r="D1124" s="800">
        <v>1</v>
      </c>
      <c r="E1124" s="945"/>
      <c r="F1124" s="801">
        <f>D1124*E1124</f>
        <v>0</v>
      </c>
    </row>
    <row r="1125" spans="1:6" ht="12.75">
      <c r="A1125" s="798"/>
      <c r="B1125" s="799"/>
      <c r="C1125" s="800"/>
      <c r="D1125" s="800"/>
      <c r="E1125" s="945"/>
      <c r="F1125" s="801"/>
    </row>
    <row r="1126" spans="1:6" ht="12.75">
      <c r="A1126" s="798">
        <v>13</v>
      </c>
      <c r="B1126" s="799" t="s">
        <v>2756</v>
      </c>
      <c r="C1126" s="800"/>
      <c r="D1126" s="800"/>
      <c r="E1126" s="945"/>
      <c r="F1126" s="801"/>
    </row>
    <row r="1127" spans="1:6" ht="12.75">
      <c r="A1127" s="798"/>
      <c r="B1127" s="799"/>
      <c r="C1127" s="800" t="s">
        <v>2757</v>
      </c>
      <c r="D1127" s="800">
        <v>1</v>
      </c>
      <c r="E1127" s="945"/>
      <c r="F1127" s="801">
        <f>D1127*E1127</f>
        <v>0</v>
      </c>
    </row>
    <row r="1128" spans="1:6" ht="12.75">
      <c r="A1128" s="798"/>
      <c r="B1128" s="799"/>
      <c r="C1128" s="800"/>
      <c r="D1128" s="800"/>
      <c r="E1128" s="945"/>
      <c r="F1128" s="801"/>
    </row>
    <row r="1129" spans="1:6" ht="25.5">
      <c r="A1129" s="798">
        <v>14</v>
      </c>
      <c r="B1129" s="802" t="s">
        <v>2758</v>
      </c>
      <c r="C1129" s="800"/>
      <c r="D1129" s="800"/>
      <c r="E1129" s="945"/>
      <c r="F1129" s="801"/>
    </row>
    <row r="1130" spans="1:6" ht="12.75">
      <c r="A1130" s="798"/>
      <c r="B1130" s="802" t="s">
        <v>2759</v>
      </c>
      <c r="C1130" s="800" t="s">
        <v>107</v>
      </c>
      <c r="D1130" s="800">
        <v>2</v>
      </c>
      <c r="E1130" s="945"/>
      <c r="F1130" s="801">
        <f aca="true" t="shared" si="11" ref="F1130:F1135">D1130*E1130</f>
        <v>0</v>
      </c>
    </row>
    <row r="1131" spans="1:6" ht="12.75">
      <c r="A1131" s="798"/>
      <c r="B1131" s="802" t="s">
        <v>2760</v>
      </c>
      <c r="C1131" s="800" t="s">
        <v>107</v>
      </c>
      <c r="D1131" s="800">
        <v>2</v>
      </c>
      <c r="E1131" s="945"/>
      <c r="F1131" s="801">
        <f t="shared" si="11"/>
        <v>0</v>
      </c>
    </row>
    <row r="1132" spans="1:6" ht="12.75">
      <c r="A1132" s="798"/>
      <c r="B1132" s="802" t="s">
        <v>2761</v>
      </c>
      <c r="C1132" s="800" t="s">
        <v>107</v>
      </c>
      <c r="D1132" s="800">
        <v>2</v>
      </c>
      <c r="E1132" s="945"/>
      <c r="F1132" s="801">
        <f t="shared" si="11"/>
        <v>0</v>
      </c>
    </row>
    <row r="1133" spans="1:6" ht="12.75">
      <c r="A1133" s="798"/>
      <c r="B1133" s="802" t="s">
        <v>2760</v>
      </c>
      <c r="C1133" s="800" t="s">
        <v>107</v>
      </c>
      <c r="D1133" s="800">
        <v>2</v>
      </c>
      <c r="E1133" s="945"/>
      <c r="F1133" s="801">
        <f t="shared" si="11"/>
        <v>0</v>
      </c>
    </row>
    <row r="1134" spans="1:6" ht="12.75">
      <c r="A1134" s="798"/>
      <c r="B1134" s="802" t="s">
        <v>2762</v>
      </c>
      <c r="C1134" s="800" t="s">
        <v>107</v>
      </c>
      <c r="D1134" s="800">
        <v>2</v>
      </c>
      <c r="E1134" s="945"/>
      <c r="F1134" s="801">
        <f t="shared" si="11"/>
        <v>0</v>
      </c>
    </row>
    <row r="1135" spans="1:6" ht="12.75">
      <c r="A1135" s="798"/>
      <c r="B1135" s="802" t="s">
        <v>2763</v>
      </c>
      <c r="C1135" s="800" t="s">
        <v>107</v>
      </c>
      <c r="D1135" s="800">
        <v>3</v>
      </c>
      <c r="E1135" s="945"/>
      <c r="F1135" s="801">
        <f t="shared" si="11"/>
        <v>0</v>
      </c>
    </row>
    <row r="1136" spans="1:6" ht="12.75">
      <c r="A1136" s="798"/>
      <c r="B1136" s="799" t="s">
        <v>2764</v>
      </c>
      <c r="C1136" s="736"/>
      <c r="D1136" s="736"/>
      <c r="E1136" s="801"/>
      <c r="F1136" s="801"/>
    </row>
    <row r="1137" spans="1:6" ht="12.75">
      <c r="A1137" s="798"/>
      <c r="B1137" s="802"/>
      <c r="C1137" s="800"/>
      <c r="D1137" s="800"/>
      <c r="E1137" s="801"/>
      <c r="F1137" s="801"/>
    </row>
    <row r="1138" spans="1:6" ht="12.75">
      <c r="A1138" s="798" t="s">
        <v>289</v>
      </c>
      <c r="B1138" s="799" t="s">
        <v>2765</v>
      </c>
      <c r="C1138" s="800"/>
      <c r="D1138" s="800"/>
      <c r="E1138" s="801"/>
      <c r="F1138" s="801"/>
    </row>
    <row r="1139" spans="1:6" ht="12.75">
      <c r="A1139" s="798"/>
      <c r="B1139" s="799" t="s">
        <v>2766</v>
      </c>
      <c r="C1139" s="800" t="s">
        <v>107</v>
      </c>
      <c r="D1139" s="800">
        <v>23</v>
      </c>
      <c r="E1139" s="945"/>
      <c r="F1139" s="801">
        <f>D1139*E1139</f>
        <v>0</v>
      </c>
    </row>
    <row r="1140" spans="1:6" ht="12.75">
      <c r="A1140" s="798"/>
      <c r="B1140" s="799"/>
      <c r="C1140" s="800"/>
      <c r="D1140" s="800"/>
      <c r="E1140" s="945"/>
      <c r="F1140" s="801"/>
    </row>
    <row r="1141" spans="1:6" ht="12.75">
      <c r="A1141" s="798"/>
      <c r="B1141" s="799" t="s">
        <v>10</v>
      </c>
      <c r="C1141" s="800"/>
      <c r="D1141" s="800"/>
      <c r="E1141" s="945"/>
      <c r="F1141" s="801"/>
    </row>
    <row r="1142" spans="1:6" ht="12.75">
      <c r="A1142" s="798">
        <v>16</v>
      </c>
      <c r="B1142" s="799" t="s">
        <v>2767</v>
      </c>
      <c r="C1142" s="800"/>
      <c r="D1142" s="800"/>
      <c r="E1142" s="945"/>
      <c r="F1142" s="801"/>
    </row>
    <row r="1143" spans="1:6" ht="12.75">
      <c r="A1143" s="798"/>
      <c r="B1143" s="799" t="s">
        <v>2768</v>
      </c>
      <c r="C1143" s="800" t="s">
        <v>107</v>
      </c>
      <c r="D1143" s="800">
        <v>6</v>
      </c>
      <c r="E1143" s="945"/>
      <c r="F1143" s="801">
        <f>D1143*E1143</f>
        <v>0</v>
      </c>
    </row>
    <row r="1144" spans="1:6" ht="12.75">
      <c r="A1144" s="798"/>
      <c r="B1144" s="799"/>
      <c r="C1144" s="800"/>
      <c r="D1144" s="800"/>
      <c r="E1144" s="945"/>
      <c r="F1144" s="801"/>
    </row>
    <row r="1145" spans="1:6" ht="12.75">
      <c r="A1145" s="798"/>
      <c r="B1145" s="799"/>
      <c r="C1145" s="800"/>
      <c r="D1145" s="800"/>
      <c r="E1145" s="945"/>
      <c r="F1145" s="801"/>
    </row>
    <row r="1146" spans="1:6" ht="25.5">
      <c r="A1146" s="798" t="s">
        <v>2118</v>
      </c>
      <c r="B1146" s="799" t="s">
        <v>2769</v>
      </c>
      <c r="C1146" s="800"/>
      <c r="D1146" s="800"/>
      <c r="E1146" s="945"/>
      <c r="F1146" s="801"/>
    </row>
    <row r="1147" spans="1:6" ht="12.75">
      <c r="A1147" s="798"/>
      <c r="B1147" s="799" t="s">
        <v>2770</v>
      </c>
      <c r="C1147" s="800" t="s">
        <v>107</v>
      </c>
      <c r="D1147" s="800">
        <v>9</v>
      </c>
      <c r="E1147" s="945"/>
      <c r="F1147" s="801">
        <f>D1147*E1147</f>
        <v>0</v>
      </c>
    </row>
    <row r="1148" spans="1:6" ht="12.75">
      <c r="A1148" s="798"/>
      <c r="B1148" s="799"/>
      <c r="C1148" s="800"/>
      <c r="D1148" s="800"/>
      <c r="E1148" s="945"/>
      <c r="F1148" s="801"/>
    </row>
    <row r="1149" spans="1:6" ht="12.75">
      <c r="A1149" s="798"/>
      <c r="B1149" s="799"/>
      <c r="C1149" s="800"/>
      <c r="D1149" s="800"/>
      <c r="E1149" s="945"/>
      <c r="F1149" s="801"/>
    </row>
    <row r="1150" spans="1:6" ht="25.5">
      <c r="A1150" s="798" t="s">
        <v>2156</v>
      </c>
      <c r="B1150" s="799" t="s">
        <v>2771</v>
      </c>
      <c r="C1150" s="800"/>
      <c r="D1150" s="800"/>
      <c r="E1150" s="945"/>
      <c r="F1150" s="801"/>
    </row>
    <row r="1151" spans="1:6" ht="12.75">
      <c r="A1151" s="798"/>
      <c r="B1151" s="799" t="s">
        <v>2772</v>
      </c>
      <c r="C1151" s="800" t="s">
        <v>107</v>
      </c>
      <c r="D1151" s="800">
        <v>12</v>
      </c>
      <c r="E1151" s="945"/>
      <c r="F1151" s="801">
        <f>D1151*E1151</f>
        <v>0</v>
      </c>
    </row>
    <row r="1152" spans="1:6" ht="12.75">
      <c r="A1152" s="798"/>
      <c r="B1152" s="799"/>
      <c r="C1152" s="800"/>
      <c r="D1152" s="800"/>
      <c r="E1152" s="801"/>
      <c r="F1152" s="801"/>
    </row>
    <row r="1153" spans="1:6" ht="12.75">
      <c r="A1153" s="798"/>
      <c r="B1153" s="799"/>
      <c r="C1153" s="800"/>
      <c r="D1153" s="800"/>
      <c r="E1153" s="801"/>
      <c r="F1153" s="801"/>
    </row>
    <row r="1154" spans="1:6" ht="38.25">
      <c r="A1154" s="798" t="s">
        <v>2170</v>
      </c>
      <c r="B1154" s="799" t="s">
        <v>2773</v>
      </c>
      <c r="C1154" s="800"/>
      <c r="D1154" s="800"/>
      <c r="E1154" s="801"/>
      <c r="F1154" s="801"/>
    </row>
    <row r="1155" spans="1:6" ht="12.75">
      <c r="A1155" s="798"/>
      <c r="B1155" s="799" t="s">
        <v>10</v>
      </c>
      <c r="C1155" s="800" t="s">
        <v>107</v>
      </c>
      <c r="D1155" s="800">
        <v>14</v>
      </c>
      <c r="E1155" s="945"/>
      <c r="F1155" s="801">
        <f>D1155*E1155</f>
        <v>0</v>
      </c>
    </row>
    <row r="1156" spans="1:6" ht="12.75">
      <c r="A1156" s="798"/>
      <c r="B1156" s="799"/>
      <c r="C1156" s="800"/>
      <c r="D1156" s="800"/>
      <c r="E1156" s="945"/>
      <c r="F1156" s="801"/>
    </row>
    <row r="1157" spans="1:6" ht="12.75">
      <c r="A1157" s="798"/>
      <c r="B1157" s="799"/>
      <c r="C1157" s="800"/>
      <c r="D1157" s="800"/>
      <c r="E1157" s="945"/>
      <c r="F1157" s="801"/>
    </row>
    <row r="1158" spans="1:6" ht="12.75">
      <c r="A1158" s="798" t="s">
        <v>2175</v>
      </c>
      <c r="B1158" s="799" t="s">
        <v>2774</v>
      </c>
      <c r="C1158" s="800"/>
      <c r="D1158" s="800"/>
      <c r="E1158" s="945"/>
      <c r="F1158" s="801"/>
    </row>
    <row r="1159" spans="1:6" ht="12.75">
      <c r="A1159" s="798"/>
      <c r="B1159" s="799" t="s">
        <v>10</v>
      </c>
      <c r="C1159" s="800" t="s">
        <v>107</v>
      </c>
      <c r="D1159" s="800">
        <v>14</v>
      </c>
      <c r="E1159" s="945"/>
      <c r="F1159" s="801">
        <f>D1159*E1159</f>
        <v>0</v>
      </c>
    </row>
    <row r="1160" spans="1:6" ht="12.75">
      <c r="A1160" s="798"/>
      <c r="B1160" s="799"/>
      <c r="C1160" s="800"/>
      <c r="D1160" s="800"/>
      <c r="E1160" s="945"/>
      <c r="F1160" s="801"/>
    </row>
    <row r="1161" spans="1:6" ht="12.75">
      <c r="A1161" s="798"/>
      <c r="B1161" s="799"/>
      <c r="C1161" s="800"/>
      <c r="D1161" s="800"/>
      <c r="E1161" s="945"/>
      <c r="F1161" s="801"/>
    </row>
    <row r="1162" spans="1:6" ht="12.75">
      <c r="A1162" s="798" t="s">
        <v>2181</v>
      </c>
      <c r="B1162" s="799" t="s">
        <v>2775</v>
      </c>
      <c r="C1162" s="800"/>
      <c r="D1162" s="800"/>
      <c r="E1162" s="945"/>
      <c r="F1162" s="801"/>
    </row>
    <row r="1163" spans="1:6" ht="12.75">
      <c r="A1163" s="798"/>
      <c r="B1163" s="799" t="s">
        <v>10</v>
      </c>
      <c r="C1163" s="800" t="s">
        <v>853</v>
      </c>
      <c r="D1163" s="800">
        <v>5</v>
      </c>
      <c r="E1163" s="945"/>
      <c r="F1163" s="801">
        <f>D1163*E1163</f>
        <v>0</v>
      </c>
    </row>
    <row r="1164" spans="1:6" ht="12.75">
      <c r="A1164" s="798"/>
      <c r="B1164" s="799"/>
      <c r="C1164" s="800"/>
      <c r="D1164" s="800"/>
      <c r="E1164" s="801"/>
      <c r="F1164" s="801"/>
    </row>
    <row r="1165" spans="1:6" ht="12.75">
      <c r="A1165" s="798"/>
      <c r="B1165" s="799"/>
      <c r="C1165" s="800"/>
      <c r="D1165" s="800"/>
      <c r="E1165" s="801"/>
      <c r="F1165" s="801"/>
    </row>
    <row r="1166" spans="1:6" ht="25.5">
      <c r="A1166" s="798" t="s">
        <v>2186</v>
      </c>
      <c r="B1166" s="799" t="s">
        <v>2776</v>
      </c>
      <c r="C1166" s="800"/>
      <c r="D1166" s="800"/>
      <c r="E1166" s="801"/>
      <c r="F1166" s="801"/>
    </row>
    <row r="1167" spans="1:6" ht="38.25">
      <c r="A1167" s="798"/>
      <c r="B1167" s="799" t="s">
        <v>2777</v>
      </c>
      <c r="C1167" s="800"/>
      <c r="D1167" s="800"/>
      <c r="E1167" s="801"/>
      <c r="F1167" s="801"/>
    </row>
    <row r="1168" spans="1:6" ht="12.75">
      <c r="A1168" s="798"/>
      <c r="B1168" s="799" t="s">
        <v>2778</v>
      </c>
      <c r="C1168" s="800"/>
      <c r="D1168" s="800"/>
      <c r="E1168" s="801"/>
      <c r="F1168" s="801"/>
    </row>
    <row r="1169" spans="1:6" ht="38.25">
      <c r="A1169" s="798"/>
      <c r="B1169" s="799" t="s">
        <v>2779</v>
      </c>
      <c r="C1169" s="800"/>
      <c r="D1169" s="800"/>
      <c r="E1169" s="801"/>
      <c r="F1169" s="801"/>
    </row>
    <row r="1170" spans="1:6" ht="12.75">
      <c r="A1170" s="798"/>
      <c r="B1170" s="799" t="s">
        <v>2780</v>
      </c>
      <c r="C1170" s="800"/>
      <c r="D1170" s="800"/>
      <c r="E1170" s="801"/>
      <c r="F1170" s="801"/>
    </row>
    <row r="1171" spans="1:6" ht="25.5">
      <c r="A1171" s="798"/>
      <c r="B1171" s="799" t="s">
        <v>2781</v>
      </c>
      <c r="C1171" s="800"/>
      <c r="D1171" s="800"/>
      <c r="E1171" s="801"/>
      <c r="F1171" s="801"/>
    </row>
    <row r="1172" spans="1:6" ht="12.75">
      <c r="A1172" s="798"/>
      <c r="B1172" s="799" t="s">
        <v>2782</v>
      </c>
      <c r="C1172" s="800" t="s">
        <v>107</v>
      </c>
      <c r="D1172" s="800">
        <v>5</v>
      </c>
      <c r="E1172" s="945"/>
      <c r="F1172" s="801">
        <f>D1172*E1172</f>
        <v>0</v>
      </c>
    </row>
    <row r="1173" spans="1:6" ht="12.75">
      <c r="A1173" s="798"/>
      <c r="B1173" s="799"/>
      <c r="C1173" s="800"/>
      <c r="D1173" s="800"/>
      <c r="E1173" s="801"/>
      <c r="F1173" s="801"/>
    </row>
    <row r="1174" spans="1:6" ht="12.75">
      <c r="A1174" s="798"/>
      <c r="B1174" s="799"/>
      <c r="C1174" s="800"/>
      <c r="D1174" s="800"/>
      <c r="E1174" s="801"/>
      <c r="F1174" s="801"/>
    </row>
    <row r="1175" spans="1:6" ht="25.5">
      <c r="A1175" s="798">
        <v>23</v>
      </c>
      <c r="B1175" s="802" t="s">
        <v>2783</v>
      </c>
      <c r="C1175" s="800"/>
      <c r="D1175" s="800"/>
      <c r="E1175" s="801"/>
      <c r="F1175" s="801"/>
    </row>
    <row r="1176" spans="1:6" ht="12.75">
      <c r="A1176" s="798"/>
      <c r="B1176" s="799" t="s">
        <v>2873</v>
      </c>
      <c r="C1176" s="800" t="s">
        <v>853</v>
      </c>
      <c r="D1176" s="800">
        <v>1</v>
      </c>
      <c r="E1176" s="945"/>
      <c r="F1176" s="801">
        <f aca="true" t="shared" si="12" ref="F1176:F1181">D1176*E1176</f>
        <v>0</v>
      </c>
    </row>
    <row r="1177" spans="1:6" ht="12.75">
      <c r="A1177" s="798"/>
      <c r="B1177" s="799" t="s">
        <v>2784</v>
      </c>
      <c r="C1177" s="800" t="s">
        <v>853</v>
      </c>
      <c r="D1177" s="800">
        <v>12</v>
      </c>
      <c r="E1177" s="945"/>
      <c r="F1177" s="801">
        <f t="shared" si="12"/>
        <v>0</v>
      </c>
    </row>
    <row r="1178" spans="1:6" ht="12.75">
      <c r="A1178" s="798"/>
      <c r="B1178" s="799" t="s">
        <v>2785</v>
      </c>
      <c r="C1178" s="800" t="s">
        <v>853</v>
      </c>
      <c r="D1178" s="800">
        <v>3</v>
      </c>
      <c r="E1178" s="945"/>
      <c r="F1178" s="801">
        <f t="shared" si="12"/>
        <v>0</v>
      </c>
    </row>
    <row r="1179" spans="1:6" ht="12.75">
      <c r="A1179" s="798"/>
      <c r="B1179" s="799" t="s">
        <v>2786</v>
      </c>
      <c r="C1179" s="800" t="s">
        <v>853</v>
      </c>
      <c r="D1179" s="800">
        <v>4</v>
      </c>
      <c r="E1179" s="945"/>
      <c r="F1179" s="801">
        <f t="shared" si="12"/>
        <v>0</v>
      </c>
    </row>
    <row r="1180" spans="1:6" ht="12.75">
      <c r="A1180" s="798"/>
      <c r="B1180" s="802" t="s">
        <v>2787</v>
      </c>
      <c r="C1180" s="800" t="s">
        <v>853</v>
      </c>
      <c r="D1180" s="800">
        <v>5</v>
      </c>
      <c r="E1180" s="945"/>
      <c r="F1180" s="801">
        <f t="shared" si="12"/>
        <v>0</v>
      </c>
    </row>
    <row r="1181" spans="1:6" ht="12.75">
      <c r="A1181" s="798"/>
      <c r="B1181" s="802" t="s">
        <v>2788</v>
      </c>
      <c r="C1181" s="800" t="s">
        <v>2757</v>
      </c>
      <c r="D1181" s="800">
        <v>2</v>
      </c>
      <c r="E1181" s="945"/>
      <c r="F1181" s="801">
        <f t="shared" si="12"/>
        <v>0</v>
      </c>
    </row>
    <row r="1182" spans="1:6" ht="12.75">
      <c r="A1182" s="798"/>
      <c r="B1182" s="802"/>
      <c r="C1182" s="800"/>
      <c r="D1182" s="800"/>
      <c r="E1182" s="801"/>
      <c r="F1182" s="801"/>
    </row>
    <row r="1183" spans="1:6" ht="12.75">
      <c r="A1183" s="798"/>
      <c r="B1183" s="802"/>
      <c r="C1183" s="800"/>
      <c r="D1183" s="800"/>
      <c r="E1183" s="801"/>
      <c r="F1183" s="801"/>
    </row>
    <row r="1184" spans="1:6" ht="38.25">
      <c r="A1184" s="798" t="s">
        <v>2196</v>
      </c>
      <c r="B1184" s="799" t="s">
        <v>2789</v>
      </c>
      <c r="C1184" s="800"/>
      <c r="D1184" s="800"/>
      <c r="E1184" s="801"/>
      <c r="F1184" s="801"/>
    </row>
    <row r="1185" spans="1:6" ht="12.75">
      <c r="A1185" s="798"/>
      <c r="B1185" s="799" t="s">
        <v>2874</v>
      </c>
      <c r="C1185" s="800" t="s">
        <v>853</v>
      </c>
      <c r="D1185" s="800">
        <v>1</v>
      </c>
      <c r="E1185" s="945"/>
      <c r="F1185" s="801">
        <f>D1185*E1185</f>
        <v>0</v>
      </c>
    </row>
    <row r="1186" spans="1:6" ht="12.75">
      <c r="A1186" s="798"/>
      <c r="B1186" s="799" t="s">
        <v>2790</v>
      </c>
      <c r="C1186" s="800" t="s">
        <v>853</v>
      </c>
      <c r="D1186" s="800">
        <v>1</v>
      </c>
      <c r="E1186" s="945"/>
      <c r="F1186" s="801">
        <f>D1186*E1186</f>
        <v>0</v>
      </c>
    </row>
    <row r="1187" spans="1:6" ht="12.75">
      <c r="A1187" s="798"/>
      <c r="B1187" s="799"/>
      <c r="C1187" s="800"/>
      <c r="D1187" s="800"/>
      <c r="E1187" s="801"/>
      <c r="F1187" s="801"/>
    </row>
    <row r="1188" spans="1:6" ht="12.75">
      <c r="A1188" s="798"/>
      <c r="B1188" s="799"/>
      <c r="C1188" s="800"/>
      <c r="D1188" s="800"/>
      <c r="E1188" s="801"/>
      <c r="F1188" s="801"/>
    </row>
    <row r="1189" spans="1:6" ht="25.5">
      <c r="A1189" s="798" t="s">
        <v>2201</v>
      </c>
      <c r="B1189" s="799" t="s">
        <v>2791</v>
      </c>
      <c r="C1189" s="800"/>
      <c r="D1189" s="800"/>
      <c r="E1189" s="801"/>
      <c r="F1189" s="801"/>
    </row>
    <row r="1190" spans="1:6" ht="12.75">
      <c r="A1190" s="798"/>
      <c r="B1190" s="799" t="s">
        <v>2792</v>
      </c>
      <c r="C1190" s="800" t="s">
        <v>853</v>
      </c>
      <c r="D1190" s="800">
        <v>6</v>
      </c>
      <c r="E1190" s="945"/>
      <c r="F1190" s="801">
        <f>D1190*E1190</f>
        <v>0</v>
      </c>
    </row>
    <row r="1191" spans="1:6" ht="12.75">
      <c r="A1191" s="798"/>
      <c r="B1191" s="799" t="s">
        <v>2793</v>
      </c>
      <c r="C1191" s="800" t="s">
        <v>853</v>
      </c>
      <c r="D1191" s="800">
        <v>4</v>
      </c>
      <c r="E1191" s="945"/>
      <c r="F1191" s="801">
        <f>D1191*E1191</f>
        <v>0</v>
      </c>
    </row>
    <row r="1192" spans="1:6" ht="12.75">
      <c r="A1192" s="798"/>
      <c r="B1192" s="802"/>
      <c r="C1192" s="800"/>
      <c r="D1192" s="800"/>
      <c r="E1192" s="801"/>
      <c r="F1192" s="801"/>
    </row>
    <row r="1193" spans="1:6" ht="12.75">
      <c r="A1193" s="798" t="s">
        <v>2794</v>
      </c>
      <c r="B1193" s="802"/>
      <c r="C1193" s="800"/>
      <c r="D1193" s="800"/>
      <c r="E1193" s="801"/>
      <c r="F1193" s="801"/>
    </row>
    <row r="1194" spans="1:6" ht="51">
      <c r="A1194" s="798" t="s">
        <v>2207</v>
      </c>
      <c r="B1194" s="799" t="s">
        <v>2795</v>
      </c>
      <c r="C1194" s="800"/>
      <c r="D1194" s="800"/>
      <c r="E1194" s="801"/>
      <c r="F1194" s="801"/>
    </row>
    <row r="1195" spans="1:6" ht="13.5" customHeight="1">
      <c r="A1195" s="798"/>
      <c r="B1195" s="799" t="s">
        <v>2875</v>
      </c>
      <c r="C1195" s="800" t="s">
        <v>1575</v>
      </c>
      <c r="D1195" s="800">
        <v>18</v>
      </c>
      <c r="E1195" s="945"/>
      <c r="F1195" s="801">
        <f>D1195*E1195</f>
        <v>0</v>
      </c>
    </row>
    <row r="1196" spans="1:6" ht="12.75">
      <c r="A1196" s="798"/>
      <c r="B1196" s="799" t="s">
        <v>2796</v>
      </c>
      <c r="C1196" s="800" t="s">
        <v>1575</v>
      </c>
      <c r="D1196" s="800">
        <v>380</v>
      </c>
      <c r="E1196" s="945"/>
      <c r="F1196" s="801">
        <f aca="true" t="shared" si="13" ref="F1196:F1202">D1196*E1196</f>
        <v>0</v>
      </c>
    </row>
    <row r="1197" spans="1:6" ht="12.75">
      <c r="A1197" s="798"/>
      <c r="B1197" s="799" t="s">
        <v>2797</v>
      </c>
      <c r="C1197" s="800" t="s">
        <v>1575</v>
      </c>
      <c r="D1197" s="800">
        <v>160</v>
      </c>
      <c r="E1197" s="945"/>
      <c r="F1197" s="801">
        <f t="shared" si="13"/>
        <v>0</v>
      </c>
    </row>
    <row r="1198" spans="1:6" ht="12.75">
      <c r="A1198" s="798"/>
      <c r="B1198" s="799" t="s">
        <v>2798</v>
      </c>
      <c r="C1198" s="800" t="s">
        <v>1575</v>
      </c>
      <c r="D1198" s="800">
        <v>64</v>
      </c>
      <c r="E1198" s="945"/>
      <c r="F1198" s="801">
        <f t="shared" si="13"/>
        <v>0</v>
      </c>
    </row>
    <row r="1199" spans="1:6" ht="12.75">
      <c r="A1199" s="798"/>
      <c r="B1199" s="799" t="s">
        <v>2799</v>
      </c>
      <c r="C1199" s="800" t="s">
        <v>1575</v>
      </c>
      <c r="D1199" s="800">
        <v>26</v>
      </c>
      <c r="E1199" s="945"/>
      <c r="F1199" s="801">
        <f t="shared" si="13"/>
        <v>0</v>
      </c>
    </row>
    <row r="1200" spans="1:6" ht="12.75">
      <c r="A1200" s="798"/>
      <c r="B1200" s="799" t="s">
        <v>2800</v>
      </c>
      <c r="C1200" s="800" t="s">
        <v>1575</v>
      </c>
      <c r="D1200" s="800">
        <v>10</v>
      </c>
      <c r="E1200" s="945"/>
      <c r="F1200" s="801">
        <f t="shared" si="13"/>
        <v>0</v>
      </c>
    </row>
    <row r="1201" spans="1:6" ht="12.75">
      <c r="A1201" s="798"/>
      <c r="B1201" s="799" t="s">
        <v>2801</v>
      </c>
      <c r="C1201" s="800" t="s">
        <v>1575</v>
      </c>
      <c r="D1201" s="800">
        <v>12</v>
      </c>
      <c r="E1201" s="945"/>
      <c r="F1201" s="801">
        <f t="shared" si="13"/>
        <v>0</v>
      </c>
    </row>
    <row r="1202" spans="1:6" ht="12.75">
      <c r="A1202" s="798"/>
      <c r="B1202" s="799" t="s">
        <v>2802</v>
      </c>
      <c r="C1202" s="800" t="s">
        <v>1575</v>
      </c>
      <c r="D1202" s="800">
        <v>136</v>
      </c>
      <c r="E1202" s="945"/>
      <c r="F1202" s="801">
        <f t="shared" si="13"/>
        <v>0</v>
      </c>
    </row>
    <row r="1203" spans="1:6" ht="12.75">
      <c r="A1203" s="798"/>
      <c r="B1203" s="799"/>
      <c r="C1203" s="800"/>
      <c r="D1203" s="800"/>
      <c r="E1203" s="801"/>
      <c r="F1203" s="801"/>
    </row>
    <row r="1204" spans="1:6" ht="12.75">
      <c r="A1204" s="798"/>
      <c r="B1204" s="799"/>
      <c r="C1204" s="800"/>
      <c r="D1204" s="800"/>
      <c r="E1204" s="801"/>
      <c r="F1204" s="801"/>
    </row>
    <row r="1205" spans="1:6" ht="63.75">
      <c r="A1205" s="798" t="s">
        <v>2212</v>
      </c>
      <c r="B1205" s="799" t="s">
        <v>2803</v>
      </c>
      <c r="C1205" s="800"/>
      <c r="D1205" s="800"/>
      <c r="E1205" s="801"/>
      <c r="F1205" s="801"/>
    </row>
    <row r="1206" spans="1:6" ht="13.5" customHeight="1">
      <c r="A1206" s="798"/>
      <c r="B1206" s="799" t="s">
        <v>2875</v>
      </c>
      <c r="C1206" s="800" t="s">
        <v>1575</v>
      </c>
      <c r="D1206" s="800">
        <v>18</v>
      </c>
      <c r="E1206" s="945"/>
      <c r="F1206" s="801">
        <f>D1206*E1206</f>
        <v>0</v>
      </c>
    </row>
    <row r="1207" spans="1:6" ht="12.75">
      <c r="A1207" s="798"/>
      <c r="B1207" s="799" t="s">
        <v>2792</v>
      </c>
      <c r="C1207" s="800" t="s">
        <v>1575</v>
      </c>
      <c r="D1207" s="800">
        <v>140</v>
      </c>
      <c r="E1207" s="945"/>
      <c r="F1207" s="801">
        <f aca="true" t="shared" si="14" ref="F1207:F1213">D1207*E1207</f>
        <v>0</v>
      </c>
    </row>
    <row r="1208" spans="1:6" ht="12.75">
      <c r="A1208" s="798"/>
      <c r="B1208" s="799" t="s">
        <v>2793</v>
      </c>
      <c r="C1208" s="800" t="s">
        <v>1575</v>
      </c>
      <c r="D1208" s="800">
        <v>58</v>
      </c>
      <c r="E1208" s="945"/>
      <c r="F1208" s="801">
        <f t="shared" si="14"/>
        <v>0</v>
      </c>
    </row>
    <row r="1209" spans="1:6" ht="12.75">
      <c r="A1209" s="798"/>
      <c r="B1209" s="799" t="s">
        <v>2254</v>
      </c>
      <c r="C1209" s="800" t="s">
        <v>1575</v>
      </c>
      <c r="D1209" s="800">
        <v>26</v>
      </c>
      <c r="E1209" s="945"/>
      <c r="F1209" s="801">
        <f t="shared" si="14"/>
        <v>0</v>
      </c>
    </row>
    <row r="1210" spans="1:6" ht="12.75">
      <c r="A1210" s="798"/>
      <c r="B1210" s="799" t="s">
        <v>2253</v>
      </c>
      <c r="C1210" s="800" t="s">
        <v>1575</v>
      </c>
      <c r="D1210" s="800">
        <v>6</v>
      </c>
      <c r="E1210" s="945"/>
      <c r="F1210" s="801">
        <f t="shared" si="14"/>
        <v>0</v>
      </c>
    </row>
    <row r="1211" spans="1:6" ht="12.75">
      <c r="A1211" s="798"/>
      <c r="B1211" s="799" t="s">
        <v>2252</v>
      </c>
      <c r="C1211" s="800" t="s">
        <v>1575</v>
      </c>
      <c r="D1211" s="800">
        <v>10</v>
      </c>
      <c r="E1211" s="945"/>
      <c r="F1211" s="801">
        <f t="shared" si="14"/>
        <v>0</v>
      </c>
    </row>
    <row r="1212" spans="1:6" ht="12.75">
      <c r="A1212" s="798"/>
      <c r="B1212" s="799" t="s">
        <v>2801</v>
      </c>
      <c r="C1212" s="800" t="s">
        <v>1575</v>
      </c>
      <c r="D1212" s="800">
        <v>12</v>
      </c>
      <c r="E1212" s="945"/>
      <c r="F1212" s="801">
        <f t="shared" si="14"/>
        <v>0</v>
      </c>
    </row>
    <row r="1213" spans="1:6" ht="12.75">
      <c r="A1213" s="798"/>
      <c r="B1213" s="799" t="s">
        <v>2802</v>
      </c>
      <c r="C1213" s="800" t="s">
        <v>1575</v>
      </c>
      <c r="D1213" s="800">
        <v>136</v>
      </c>
      <c r="E1213" s="945"/>
      <c r="F1213" s="801">
        <f t="shared" si="14"/>
        <v>0</v>
      </c>
    </row>
    <row r="1214" spans="1:6" ht="12.75">
      <c r="A1214" s="798"/>
      <c r="B1214" s="799"/>
      <c r="C1214" s="800"/>
      <c r="D1214" s="800"/>
      <c r="E1214" s="801"/>
      <c r="F1214" s="801"/>
    </row>
    <row r="1215" spans="1:6" ht="12.75">
      <c r="A1215" s="798"/>
      <c r="B1215" s="799"/>
      <c r="C1215" s="800"/>
      <c r="D1215" s="800"/>
      <c r="E1215" s="801"/>
      <c r="F1215" s="801"/>
    </row>
    <row r="1216" spans="1:6" ht="63.75">
      <c r="A1216" s="798">
        <v>28</v>
      </c>
      <c r="B1216" s="799" t="s">
        <v>2804</v>
      </c>
      <c r="C1216" s="800"/>
      <c r="D1216" s="800"/>
      <c r="E1216" s="801"/>
      <c r="F1216" s="801"/>
    </row>
    <row r="1217" spans="1:6" ht="12.75">
      <c r="A1217" s="798"/>
      <c r="B1217" s="799" t="s">
        <v>2792</v>
      </c>
      <c r="C1217" s="800" t="s">
        <v>1575</v>
      </c>
      <c r="D1217" s="800">
        <v>240</v>
      </c>
      <c r="E1217" s="945"/>
      <c r="F1217" s="801">
        <f>D1217*E1217</f>
        <v>0</v>
      </c>
    </row>
    <row r="1218" spans="1:6" ht="12.75">
      <c r="A1218" s="798"/>
      <c r="B1218" s="799" t="s">
        <v>2793</v>
      </c>
      <c r="C1218" s="800" t="s">
        <v>1575</v>
      </c>
      <c r="D1218" s="800">
        <v>102</v>
      </c>
      <c r="E1218" s="945"/>
      <c r="F1218" s="801">
        <f>D1218*E1218</f>
        <v>0</v>
      </c>
    </row>
    <row r="1219" spans="1:6" ht="12.75">
      <c r="A1219" s="798"/>
      <c r="B1219" s="799" t="s">
        <v>2254</v>
      </c>
      <c r="C1219" s="800" t="s">
        <v>2805</v>
      </c>
      <c r="D1219" s="800">
        <v>38</v>
      </c>
      <c r="E1219" s="945"/>
      <c r="F1219" s="801">
        <f>D1219*E1219</f>
        <v>0</v>
      </c>
    </row>
    <row r="1220" spans="1:6" ht="12.75">
      <c r="A1220" s="798"/>
      <c r="B1220" s="799" t="s">
        <v>2253</v>
      </c>
      <c r="C1220" s="800" t="s">
        <v>1575</v>
      </c>
      <c r="D1220" s="800">
        <v>20</v>
      </c>
      <c r="E1220" s="945"/>
      <c r="F1220" s="801">
        <f>D1220*E1220</f>
        <v>0</v>
      </c>
    </row>
    <row r="1221" spans="1:6" ht="12.75">
      <c r="A1221" s="798"/>
      <c r="B1221" s="799"/>
      <c r="C1221" s="800"/>
      <c r="D1221" s="800"/>
      <c r="E1221" s="801"/>
      <c r="F1221" s="801"/>
    </row>
    <row r="1222" spans="1:6" ht="25.5">
      <c r="A1222" s="798" t="s">
        <v>2221</v>
      </c>
      <c r="B1222" s="802" t="s">
        <v>2806</v>
      </c>
      <c r="C1222" s="800"/>
      <c r="D1222" s="800"/>
      <c r="E1222" s="801"/>
      <c r="F1222" s="801"/>
    </row>
    <row r="1223" spans="1:6" ht="12.75">
      <c r="A1223" s="798"/>
      <c r="B1223" s="799" t="s">
        <v>10</v>
      </c>
      <c r="C1223" s="800" t="s">
        <v>172</v>
      </c>
      <c r="D1223" s="800">
        <v>530</v>
      </c>
      <c r="E1223" s="945"/>
      <c r="F1223" s="801">
        <f>D1223*E1223</f>
        <v>0</v>
      </c>
    </row>
    <row r="1224" spans="1:6" ht="12.75">
      <c r="A1224" s="798"/>
      <c r="B1224" s="799"/>
      <c r="C1224" s="800"/>
      <c r="D1224" s="800"/>
      <c r="E1224" s="801"/>
      <c r="F1224" s="801"/>
    </row>
    <row r="1225" spans="1:6" ht="25.5">
      <c r="A1225" s="798" t="s">
        <v>2224</v>
      </c>
      <c r="B1225" s="799" t="s">
        <v>2807</v>
      </c>
      <c r="C1225" s="800"/>
      <c r="D1225" s="800"/>
      <c r="E1225" s="801"/>
      <c r="F1225" s="801"/>
    </row>
    <row r="1226" spans="1:6" ht="14.25">
      <c r="A1226" s="798"/>
      <c r="B1226" s="799"/>
      <c r="C1226" s="800" t="s">
        <v>2808</v>
      </c>
      <c r="D1226" s="800">
        <v>42</v>
      </c>
      <c r="E1226" s="945"/>
      <c r="F1226" s="801">
        <f>D1226*E1226</f>
        <v>0</v>
      </c>
    </row>
    <row r="1227" spans="1:6" ht="12.75">
      <c r="A1227" s="798"/>
      <c r="B1227" s="799"/>
      <c r="C1227" s="800"/>
      <c r="D1227" s="800"/>
      <c r="E1227" s="945"/>
      <c r="F1227" s="801"/>
    </row>
    <row r="1228" spans="1:6" ht="12.75">
      <c r="A1228" s="798" t="s">
        <v>2229</v>
      </c>
      <c r="B1228" s="799" t="s">
        <v>2809</v>
      </c>
      <c r="C1228" s="800"/>
      <c r="D1228" s="800"/>
      <c r="E1228" s="945"/>
      <c r="F1228" s="801"/>
    </row>
    <row r="1229" spans="1:6" ht="12.75">
      <c r="A1229" s="798"/>
      <c r="B1229" s="799"/>
      <c r="C1229" s="800" t="s">
        <v>107</v>
      </c>
      <c r="D1229" s="800">
        <v>1</v>
      </c>
      <c r="E1229" s="945"/>
      <c r="F1229" s="801">
        <f>D1229*E1229</f>
        <v>0</v>
      </c>
    </row>
    <row r="1230" spans="1:6" ht="12.75">
      <c r="A1230" s="798"/>
      <c r="B1230" s="799"/>
      <c r="C1230" s="800"/>
      <c r="D1230" s="800"/>
      <c r="E1230" s="945"/>
      <c r="F1230" s="801"/>
    </row>
    <row r="1231" spans="1:6" ht="12.75">
      <c r="A1231" s="798" t="s">
        <v>2233</v>
      </c>
      <c r="B1231" s="799" t="s">
        <v>2810</v>
      </c>
      <c r="C1231" s="800"/>
      <c r="D1231" s="800"/>
      <c r="E1231" s="945"/>
      <c r="F1231" s="801"/>
    </row>
    <row r="1232" spans="1:6" ht="12.75">
      <c r="A1232" s="798"/>
      <c r="B1232" s="799"/>
      <c r="C1232" s="800" t="s">
        <v>107</v>
      </c>
      <c r="D1232" s="800">
        <v>1</v>
      </c>
      <c r="E1232" s="945"/>
      <c r="F1232" s="801">
        <f>D1232*E1232</f>
        <v>0</v>
      </c>
    </row>
    <row r="1233" spans="1:6" ht="12.75">
      <c r="A1233" s="798"/>
      <c r="B1233" s="799"/>
      <c r="C1233" s="800"/>
      <c r="D1233" s="800"/>
      <c r="E1233" s="736"/>
      <c r="F1233" s="801">
        <f>SUM(F1063:F1232)</f>
        <v>0</v>
      </c>
    </row>
    <row r="1234" spans="1:6" ht="12.75">
      <c r="A1234" s="798"/>
      <c r="B1234" s="799"/>
      <c r="C1234" s="800"/>
      <c r="D1234" s="800"/>
      <c r="E1234" s="736"/>
      <c r="F1234" s="801"/>
    </row>
    <row r="1235" spans="1:6" ht="12.75">
      <c r="A1235" s="798" t="s">
        <v>2241</v>
      </c>
      <c r="B1235" s="799" t="s">
        <v>2811</v>
      </c>
      <c r="C1235" s="800"/>
      <c r="D1235" s="800"/>
      <c r="E1235" s="736"/>
      <c r="F1235" s="801"/>
    </row>
    <row r="1236" spans="1:6" ht="12.75">
      <c r="A1236" s="798"/>
      <c r="B1236" s="799"/>
      <c r="C1236" s="800" t="s">
        <v>1696</v>
      </c>
      <c r="D1236" s="800">
        <v>1.5</v>
      </c>
      <c r="E1236" s="736"/>
      <c r="F1236" s="801">
        <f>F1233*0.015</f>
        <v>0</v>
      </c>
    </row>
    <row r="1237" spans="1:6" ht="12.75">
      <c r="A1237" s="798"/>
      <c r="B1237" s="799"/>
      <c r="C1237" s="800"/>
      <c r="D1237" s="800"/>
      <c r="E1237" s="800"/>
      <c r="F1237" s="736"/>
    </row>
    <row r="1238" spans="1:6" ht="12.75">
      <c r="A1238" s="803" t="s">
        <v>2243</v>
      </c>
      <c r="B1238" s="799" t="s">
        <v>2812</v>
      </c>
      <c r="C1238" s="804"/>
      <c r="D1238" s="736"/>
      <c r="E1238" s="736"/>
      <c r="F1238" s="736"/>
    </row>
    <row r="1239" spans="1:6" ht="12.75">
      <c r="A1239" s="803"/>
      <c r="B1239" s="799"/>
      <c r="C1239" s="804" t="s">
        <v>1696</v>
      </c>
      <c r="D1239" s="804">
        <v>3</v>
      </c>
      <c r="E1239" s="805"/>
      <c r="F1239" s="806">
        <f>F1233*0.03</f>
        <v>0</v>
      </c>
    </row>
    <row r="1240" spans="1:6" ht="12.75">
      <c r="A1240" s="807"/>
      <c r="B1240" s="808"/>
      <c r="C1240" s="809"/>
      <c r="D1240" s="809"/>
      <c r="E1240" s="809"/>
      <c r="F1240" s="809"/>
    </row>
    <row r="1241" spans="1:6" ht="12.75">
      <c r="A1241" s="810"/>
      <c r="B1241" s="799"/>
      <c r="C1241" s="736"/>
      <c r="D1241" s="736"/>
      <c r="E1241" s="736"/>
      <c r="F1241" s="736"/>
    </row>
    <row r="1242" spans="1:6" ht="12.75">
      <c r="A1242" s="810"/>
      <c r="B1242" s="811"/>
      <c r="C1242" s="736"/>
      <c r="D1242" s="736"/>
      <c r="E1242" s="736"/>
      <c r="F1242" s="736"/>
    </row>
    <row r="1243" spans="1:6" ht="12.75">
      <c r="A1243" s="812"/>
      <c r="B1243" s="813" t="s">
        <v>2813</v>
      </c>
      <c r="C1243" s="814"/>
      <c r="D1243" s="814"/>
      <c r="E1243" s="815"/>
      <c r="F1243" s="816">
        <f>SUM(F1233:F1242)</f>
        <v>0</v>
      </c>
    </row>
    <row r="1244" spans="1:6" ht="12.75">
      <c r="A1244" s="810"/>
      <c r="B1244" s="811"/>
      <c r="C1244" s="736"/>
      <c r="D1244" s="736"/>
      <c r="E1244" s="736"/>
      <c r="F1244" s="736"/>
    </row>
    <row r="1245" spans="1:6" ht="12.75">
      <c r="A1245" s="817"/>
      <c r="B1245" s="818" t="s">
        <v>2814</v>
      </c>
      <c r="C1245" s="819"/>
      <c r="D1245" s="819"/>
      <c r="E1245" s="819"/>
      <c r="F1245" s="819"/>
    </row>
    <row r="1246" spans="1:6" ht="12.75">
      <c r="A1246" s="798"/>
      <c r="B1246" s="800"/>
      <c r="C1246" s="800"/>
      <c r="D1246" s="800"/>
      <c r="E1246" s="800"/>
      <c r="F1246" s="800"/>
    </row>
    <row r="1247" spans="1:6" ht="51">
      <c r="A1247" s="798" t="s">
        <v>827</v>
      </c>
      <c r="B1247" s="799" t="s">
        <v>2815</v>
      </c>
      <c r="C1247" s="800"/>
      <c r="D1247" s="800"/>
      <c r="E1247" s="800"/>
      <c r="F1247" s="800"/>
    </row>
    <row r="1248" spans="1:6" ht="12.75">
      <c r="A1248" s="798"/>
      <c r="B1248" s="799" t="s">
        <v>1627</v>
      </c>
      <c r="C1248" s="800" t="s">
        <v>1575</v>
      </c>
      <c r="D1248" s="800">
        <v>86</v>
      </c>
      <c r="E1248" s="945"/>
      <c r="F1248" s="801">
        <f>E1248*D1248</f>
        <v>0</v>
      </c>
    </row>
    <row r="1249" spans="1:6" ht="12.75">
      <c r="A1249" s="798"/>
      <c r="B1249" s="799" t="s">
        <v>2816</v>
      </c>
      <c r="C1249" s="800" t="s">
        <v>1575</v>
      </c>
      <c r="D1249" s="800">
        <v>35</v>
      </c>
      <c r="E1249" s="945"/>
      <c r="F1249" s="801">
        <f>E1249*D1249</f>
        <v>0</v>
      </c>
    </row>
    <row r="1250" spans="1:6" ht="12.75">
      <c r="A1250" s="798"/>
      <c r="B1250" s="799" t="s">
        <v>2817</v>
      </c>
      <c r="C1250" s="800" t="s">
        <v>1575</v>
      </c>
      <c r="D1250" s="800">
        <v>52</v>
      </c>
      <c r="E1250" s="945"/>
      <c r="F1250" s="801">
        <f>E1250*D1250</f>
        <v>0</v>
      </c>
    </row>
    <row r="1251" spans="1:6" ht="12.75">
      <c r="A1251" s="798"/>
      <c r="B1251" s="799" t="s">
        <v>2876</v>
      </c>
      <c r="C1251" s="800" t="s">
        <v>1575</v>
      </c>
      <c r="D1251" s="800">
        <v>24</v>
      </c>
      <c r="E1251" s="945"/>
      <c r="F1251" s="801">
        <f>E1251*D1251</f>
        <v>0</v>
      </c>
    </row>
    <row r="1252" spans="1:6" ht="12.75">
      <c r="A1252" s="798"/>
      <c r="B1252" s="799"/>
      <c r="C1252" s="800"/>
      <c r="D1252" s="800"/>
      <c r="E1252" s="801"/>
      <c r="F1252" s="801"/>
    </row>
    <row r="1253" spans="1:6" ht="51">
      <c r="A1253" s="798" t="s">
        <v>314</v>
      </c>
      <c r="B1253" s="799" t="s">
        <v>2818</v>
      </c>
      <c r="C1253" s="800"/>
      <c r="D1253" s="800"/>
      <c r="E1253" s="801"/>
      <c r="F1253" s="801"/>
    </row>
    <row r="1254" spans="1:6" ht="12.75">
      <c r="A1254" s="798"/>
      <c r="B1254" s="799" t="s">
        <v>2237</v>
      </c>
      <c r="C1254" s="800" t="s">
        <v>1575</v>
      </c>
      <c r="D1254" s="800">
        <v>12</v>
      </c>
      <c r="E1254" s="945"/>
      <c r="F1254" s="801">
        <f>E1254*D1254</f>
        <v>0</v>
      </c>
    </row>
    <row r="1255" spans="1:6" ht="12.75">
      <c r="A1255" s="798"/>
      <c r="B1255" s="799" t="s">
        <v>2877</v>
      </c>
      <c r="C1255" s="800" t="s">
        <v>1575</v>
      </c>
      <c r="D1255" s="800">
        <v>11</v>
      </c>
      <c r="E1255" s="945"/>
      <c r="F1255" s="801">
        <f>E1255*D1255</f>
        <v>0</v>
      </c>
    </row>
    <row r="1256" spans="1:6" ht="12.75">
      <c r="A1256" s="798"/>
      <c r="B1256" s="799"/>
      <c r="C1256" s="800"/>
      <c r="D1256" s="800"/>
      <c r="E1256" s="801"/>
      <c r="F1256" s="801"/>
    </row>
    <row r="1257" spans="1:6" ht="12.75">
      <c r="A1257" s="798" t="s">
        <v>830</v>
      </c>
      <c r="B1257" s="799" t="s">
        <v>2819</v>
      </c>
      <c r="C1257" s="800"/>
      <c r="D1257" s="800"/>
      <c r="E1257" s="801"/>
      <c r="F1257" s="801"/>
    </row>
    <row r="1258" spans="1:6" ht="12.75">
      <c r="A1258" s="798"/>
      <c r="B1258" s="820" t="s">
        <v>2820</v>
      </c>
      <c r="C1258" s="800" t="s">
        <v>853</v>
      </c>
      <c r="D1258" s="800">
        <v>3</v>
      </c>
      <c r="E1258" s="945"/>
      <c r="F1258" s="801">
        <f>E1258*D1258</f>
        <v>0</v>
      </c>
    </row>
    <row r="1259" spans="1:6" ht="12.75">
      <c r="A1259" s="798"/>
      <c r="B1259" s="820" t="s">
        <v>2821</v>
      </c>
      <c r="C1259" s="800" t="s">
        <v>853</v>
      </c>
      <c r="D1259" s="800">
        <v>1</v>
      </c>
      <c r="E1259" s="945"/>
      <c r="F1259" s="801">
        <f>E1259*D1259</f>
        <v>0</v>
      </c>
    </row>
    <row r="1260" spans="1:6" ht="12.75">
      <c r="A1260" s="798"/>
      <c r="B1260" s="799"/>
      <c r="C1260" s="800"/>
      <c r="D1260" s="800"/>
      <c r="E1260" s="801"/>
      <c r="F1260" s="801"/>
    </row>
    <row r="1261" spans="1:6" ht="38.25">
      <c r="A1261" s="798" t="s">
        <v>1207</v>
      </c>
      <c r="B1261" s="799" t="s">
        <v>2822</v>
      </c>
      <c r="C1261" s="800"/>
      <c r="D1261" s="800"/>
      <c r="E1261" s="801"/>
      <c r="F1261" s="801"/>
    </row>
    <row r="1262" spans="1:6" ht="12.75">
      <c r="A1262" s="798"/>
      <c r="B1262" s="799"/>
      <c r="C1262" s="800" t="s">
        <v>853</v>
      </c>
      <c r="D1262" s="800">
        <v>4</v>
      </c>
      <c r="E1262" s="945"/>
      <c r="F1262" s="801">
        <f>E1262*D1262</f>
        <v>0</v>
      </c>
    </row>
    <row r="1263" spans="1:6" ht="12.75">
      <c r="A1263" s="798"/>
      <c r="B1263" s="799"/>
      <c r="C1263" s="800"/>
      <c r="D1263" s="800"/>
      <c r="E1263" s="945"/>
      <c r="F1263" s="801"/>
    </row>
    <row r="1264" spans="1:6" ht="25.5">
      <c r="A1264" s="798" t="s">
        <v>621</v>
      </c>
      <c r="B1264" s="799" t="s">
        <v>2823</v>
      </c>
      <c r="C1264" s="800"/>
      <c r="D1264" s="800"/>
      <c r="E1264" s="945"/>
      <c r="F1264" s="801"/>
    </row>
    <row r="1265" spans="1:6" ht="12.75">
      <c r="A1265" s="798"/>
      <c r="B1265" s="799"/>
      <c r="C1265" s="800" t="s">
        <v>853</v>
      </c>
      <c r="D1265" s="800">
        <v>3</v>
      </c>
      <c r="E1265" s="945"/>
      <c r="F1265" s="801">
        <f>E1265*D1265</f>
        <v>0</v>
      </c>
    </row>
    <row r="1266" spans="1:6" ht="12.75">
      <c r="A1266" s="798"/>
      <c r="B1266" s="799"/>
      <c r="C1266" s="800"/>
      <c r="D1266" s="800"/>
      <c r="E1266" s="945"/>
      <c r="F1266" s="801"/>
    </row>
    <row r="1267" spans="1:6" ht="25.5">
      <c r="A1267" s="798" t="s">
        <v>839</v>
      </c>
      <c r="B1267" s="799" t="s">
        <v>2824</v>
      </c>
      <c r="C1267" s="800"/>
      <c r="D1267" s="800"/>
      <c r="E1267" s="945"/>
      <c r="F1267" s="801"/>
    </row>
    <row r="1268" spans="1:6" ht="12.75">
      <c r="A1268" s="798"/>
      <c r="B1268" s="799" t="s">
        <v>2825</v>
      </c>
      <c r="C1268" s="800" t="s">
        <v>853</v>
      </c>
      <c r="D1268" s="800">
        <v>1</v>
      </c>
      <c r="E1268" s="945"/>
      <c r="F1268" s="801">
        <f>E1268*D1268</f>
        <v>0</v>
      </c>
    </row>
    <row r="1269" spans="1:6" ht="12.75">
      <c r="A1269" s="798"/>
      <c r="B1269" s="799" t="s">
        <v>2826</v>
      </c>
      <c r="C1269" s="800" t="s">
        <v>853</v>
      </c>
      <c r="D1269" s="800">
        <v>2</v>
      </c>
      <c r="E1269" s="945"/>
      <c r="F1269" s="801">
        <f>E1269*D1269</f>
        <v>0</v>
      </c>
    </row>
    <row r="1270" spans="1:6" ht="12.75">
      <c r="A1270" s="798"/>
      <c r="B1270" s="799"/>
      <c r="C1270" s="800"/>
      <c r="D1270" s="800"/>
      <c r="E1270" s="801"/>
      <c r="F1270" s="801"/>
    </row>
    <row r="1271" spans="1:6" ht="25.5">
      <c r="A1271" s="798" t="s">
        <v>839</v>
      </c>
      <c r="B1271" s="799" t="s">
        <v>2827</v>
      </c>
      <c r="C1271" s="800"/>
      <c r="D1271" s="800"/>
      <c r="E1271" s="801"/>
      <c r="F1271" s="801"/>
    </row>
    <row r="1272" spans="1:6" ht="12.75">
      <c r="A1272" s="798"/>
      <c r="B1272" s="799" t="s">
        <v>2828</v>
      </c>
      <c r="C1272" s="800" t="s">
        <v>853</v>
      </c>
      <c r="D1272" s="800">
        <v>4</v>
      </c>
      <c r="E1272" s="945"/>
      <c r="F1272" s="801">
        <f>E1272*D1272</f>
        <v>0</v>
      </c>
    </row>
    <row r="1273" spans="1:6" ht="12.75">
      <c r="A1273" s="798"/>
      <c r="B1273" s="799" t="s">
        <v>2829</v>
      </c>
      <c r="C1273" s="800"/>
      <c r="D1273" s="736"/>
      <c r="E1273" s="946"/>
      <c r="F1273" s="800"/>
    </row>
    <row r="1274" spans="1:6" ht="12.75">
      <c r="A1274" s="798"/>
      <c r="B1274" s="799"/>
      <c r="C1274" s="800"/>
      <c r="D1274" s="736"/>
      <c r="E1274" s="946"/>
      <c r="F1274" s="800"/>
    </row>
    <row r="1275" spans="1:6" ht="38.25">
      <c r="A1275" s="798" t="s">
        <v>841</v>
      </c>
      <c r="B1275" s="799" t="s">
        <v>2830</v>
      </c>
      <c r="C1275" s="800"/>
      <c r="D1275" s="736"/>
      <c r="E1275" s="946"/>
      <c r="F1275" s="800"/>
    </row>
    <row r="1276" spans="1:6" ht="12.75">
      <c r="A1276" s="798"/>
      <c r="B1276" s="799" t="s">
        <v>2831</v>
      </c>
      <c r="C1276" s="800" t="s">
        <v>853</v>
      </c>
      <c r="D1276" s="800">
        <v>12</v>
      </c>
      <c r="E1276" s="945"/>
      <c r="F1276" s="801">
        <f>E1276*D1276</f>
        <v>0</v>
      </c>
    </row>
    <row r="1277" spans="1:6" ht="12.75">
      <c r="A1277" s="798"/>
      <c r="B1277" s="799"/>
      <c r="C1277" s="800"/>
      <c r="D1277" s="800"/>
      <c r="E1277" s="945"/>
      <c r="F1277" s="801"/>
    </row>
    <row r="1278" spans="1:6" ht="38.25">
      <c r="A1278" s="798" t="s">
        <v>2062</v>
      </c>
      <c r="B1278" s="799" t="s">
        <v>2832</v>
      </c>
      <c r="C1278" s="800"/>
      <c r="D1278" s="800"/>
      <c r="E1278" s="945"/>
      <c r="F1278" s="801"/>
    </row>
    <row r="1279" spans="1:6" ht="12.75">
      <c r="A1279" s="798"/>
      <c r="B1279" s="799" t="s">
        <v>10</v>
      </c>
      <c r="C1279" s="800" t="s">
        <v>172</v>
      </c>
      <c r="D1279" s="800">
        <v>120</v>
      </c>
      <c r="E1279" s="945"/>
      <c r="F1279" s="801">
        <f>E1279*D1279</f>
        <v>0</v>
      </c>
    </row>
    <row r="1280" spans="1:6" ht="12.75">
      <c r="A1280" s="798"/>
      <c r="B1280" s="799"/>
      <c r="C1280" s="800"/>
      <c r="D1280" s="800"/>
      <c r="E1280" s="801"/>
      <c r="F1280" s="801">
        <f>SUM(F1248:F1279)</f>
        <v>0</v>
      </c>
    </row>
    <row r="1281" spans="1:6" ht="25.5">
      <c r="A1281" s="798" t="s">
        <v>165</v>
      </c>
      <c r="B1281" s="799" t="s">
        <v>2833</v>
      </c>
      <c r="C1281" s="800"/>
      <c r="D1281" s="800"/>
      <c r="E1281" s="801"/>
      <c r="F1281" s="801"/>
    </row>
    <row r="1282" spans="1:6" ht="12.75">
      <c r="A1282" s="803"/>
      <c r="B1282" s="821"/>
      <c r="C1282" s="804" t="s">
        <v>1696</v>
      </c>
      <c r="D1282" s="804">
        <v>5</v>
      </c>
      <c r="E1282" s="801"/>
      <c r="F1282" s="801">
        <f>F1280*0.05</f>
        <v>0</v>
      </c>
    </row>
    <row r="1283" spans="1:6" ht="12.75">
      <c r="A1283" s="822"/>
      <c r="B1283" s="823" t="s">
        <v>179</v>
      </c>
      <c r="C1283" s="824"/>
      <c r="D1283" s="824"/>
      <c r="E1283" s="825"/>
      <c r="F1283" s="825">
        <f>SUM(F1280:F1282)</f>
        <v>0</v>
      </c>
    </row>
    <row r="1284" spans="1:6" ht="12.75">
      <c r="A1284" s="810"/>
      <c r="B1284" s="811"/>
      <c r="C1284" s="736"/>
      <c r="D1284" s="736"/>
      <c r="E1284" s="801"/>
      <c r="F1284" s="801"/>
    </row>
    <row r="1285" spans="1:6" ht="15">
      <c r="A1285" s="826"/>
      <c r="B1285" s="827" t="s">
        <v>2834</v>
      </c>
      <c r="C1285" s="828"/>
      <c r="D1285" s="828"/>
      <c r="E1285" s="825"/>
      <c r="F1285" s="829">
        <f>F1283+F1243</f>
        <v>0</v>
      </c>
    </row>
    <row r="1286" spans="1:6" ht="12.75">
      <c r="A1286" s="810"/>
      <c r="B1286" s="811"/>
      <c r="C1286" s="736"/>
      <c r="D1286" s="736"/>
      <c r="E1286" s="736"/>
      <c r="F1286" s="736"/>
    </row>
  </sheetData>
  <sheetProtection password="EA3C" sheet="1"/>
  <mergeCells count="1">
    <mergeCell ref="A13:F13"/>
  </mergeCells>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rowBreaks count="1" manualBreakCount="1">
    <brk id="11" max="255" man="1"/>
  </rowBreaks>
</worksheet>
</file>

<file path=xl/worksheets/sheet12.xml><?xml version="1.0" encoding="utf-8"?>
<worksheet xmlns="http://schemas.openxmlformats.org/spreadsheetml/2006/main" xmlns:r="http://schemas.openxmlformats.org/officeDocument/2006/relationships">
  <dimension ref="A1:F103"/>
  <sheetViews>
    <sheetView view="pageBreakPreview" zoomScaleSheetLayoutView="100" zoomScalePageLayoutView="0" workbookViewId="0" topLeftCell="A5">
      <selection activeCell="F19" sqref="F19"/>
    </sheetView>
  </sheetViews>
  <sheetFormatPr defaultColWidth="9.00390625" defaultRowHeight="12.75"/>
  <cols>
    <col min="1" max="1" width="3.25390625" style="1" customWidth="1"/>
    <col min="2" max="2" width="46.00390625" style="1" customWidth="1"/>
    <col min="3" max="3" width="3.875" style="1" customWidth="1"/>
    <col min="4" max="4" width="4.875" style="1" customWidth="1"/>
    <col min="5" max="5" width="10.00390625" style="1" customWidth="1"/>
    <col min="6" max="6" width="21.25390625" style="1" customWidth="1"/>
    <col min="7" max="16384" width="9.125" style="1" customWidth="1"/>
  </cols>
  <sheetData>
    <row r="1" spans="1:6" ht="15">
      <c r="A1" s="75" t="s">
        <v>2835</v>
      </c>
      <c r="B1" s="75" t="s">
        <v>2836</v>
      </c>
      <c r="C1" s="81"/>
      <c r="D1" s="81"/>
      <c r="E1" s="81"/>
      <c r="F1" s="81"/>
    </row>
    <row r="2" spans="1:6" ht="15">
      <c r="A2" s="81"/>
      <c r="B2" s="81"/>
      <c r="C2" s="81"/>
      <c r="D2" s="81"/>
      <c r="E2" s="81"/>
      <c r="F2" s="81"/>
    </row>
    <row r="3" spans="1:6" ht="15">
      <c r="A3" s="81"/>
      <c r="B3" s="830" t="s">
        <v>2837</v>
      </c>
      <c r="C3" s="81"/>
      <c r="D3" s="81"/>
      <c r="E3" s="81"/>
      <c r="F3" s="81"/>
    </row>
    <row r="4" spans="1:6" ht="15">
      <c r="A4" s="81"/>
      <c r="B4" s="830" t="s">
        <v>2838</v>
      </c>
      <c r="C4" s="81"/>
      <c r="D4" s="81"/>
      <c r="E4" s="81"/>
      <c r="F4" s="81"/>
    </row>
    <row r="5" spans="1:6" ht="15">
      <c r="A5" s="81"/>
      <c r="B5" s="81"/>
      <c r="C5" s="81"/>
      <c r="D5" s="81"/>
      <c r="E5" s="81"/>
      <c r="F5" s="81"/>
    </row>
    <row r="6" spans="1:6" ht="15" customHeight="1">
      <c r="A6" s="831"/>
      <c r="B6" s="970" t="s">
        <v>2839</v>
      </c>
      <c r="C6" s="970"/>
      <c r="D6" s="970"/>
      <c r="E6" s="970"/>
      <c r="F6" s="970"/>
    </row>
    <row r="7" spans="1:6" ht="15">
      <c r="A7" s="831"/>
      <c r="B7" s="833"/>
      <c r="C7" s="833"/>
      <c r="D7" s="833"/>
      <c r="E7" s="833"/>
      <c r="F7" s="833"/>
    </row>
    <row r="8" spans="1:6" ht="15">
      <c r="A8" s="831"/>
      <c r="B8" s="165"/>
      <c r="C8" s="81"/>
      <c r="D8" s="835"/>
      <c r="E8" s="835"/>
      <c r="F8" s="835"/>
    </row>
    <row r="9" spans="1:6" ht="15">
      <c r="A9" s="831"/>
      <c r="B9" s="830" t="s">
        <v>2840</v>
      </c>
      <c r="C9" s="81"/>
      <c r="D9" s="834"/>
      <c r="E9" s="834"/>
      <c r="F9" s="834">
        <f>SUM(F10:F10)</f>
        <v>0</v>
      </c>
    </row>
    <row r="10" spans="1:6" ht="15">
      <c r="A10" s="831"/>
      <c r="B10" s="165" t="s">
        <v>829</v>
      </c>
      <c r="C10" s="81"/>
      <c r="D10" s="835"/>
      <c r="E10" s="835"/>
      <c r="F10" s="835">
        <f>SUM(F32:F64)</f>
        <v>0</v>
      </c>
    </row>
    <row r="11" spans="1:6" ht="15">
      <c r="A11" s="831"/>
      <c r="B11" s="165"/>
      <c r="C11" s="81"/>
      <c r="D11" s="835"/>
      <c r="E11" s="835"/>
      <c r="F11" s="835"/>
    </row>
    <row r="12" spans="1:6" ht="15">
      <c r="A12" s="831"/>
      <c r="B12" s="830" t="s">
        <v>2841</v>
      </c>
      <c r="C12" s="81"/>
      <c r="D12" s="834"/>
      <c r="E12" s="834"/>
      <c r="F12" s="834">
        <f>SUM(F13:F13)</f>
        <v>0</v>
      </c>
    </row>
    <row r="13" spans="1:6" ht="15">
      <c r="A13" s="831"/>
      <c r="B13" s="165" t="s">
        <v>829</v>
      </c>
      <c r="C13" s="81"/>
      <c r="D13" s="835"/>
      <c r="E13" s="835"/>
      <c r="F13" s="835">
        <f>SUM(F71:F95)</f>
        <v>0</v>
      </c>
    </row>
    <row r="14" spans="1:6" ht="15">
      <c r="A14" s="831"/>
      <c r="B14" s="165"/>
      <c r="C14" s="81"/>
      <c r="D14" s="835"/>
      <c r="E14" s="835"/>
      <c r="F14" s="835"/>
    </row>
    <row r="15" spans="1:6" ht="15">
      <c r="A15" s="831"/>
      <c r="B15" s="832"/>
      <c r="C15" s="81"/>
      <c r="D15" s="835"/>
      <c r="E15" s="835"/>
      <c r="F15" s="835"/>
    </row>
    <row r="16" spans="1:6" ht="15">
      <c r="A16" s="831"/>
      <c r="B16" s="836" t="s">
        <v>2842</v>
      </c>
      <c r="C16" s="837"/>
      <c r="D16" s="838"/>
      <c r="E16" s="838"/>
      <c r="F16" s="839">
        <f>F9+F10+F12+F13</f>
        <v>0</v>
      </c>
    </row>
    <row r="17" spans="1:6" ht="15">
      <c r="A17" s="831"/>
      <c r="B17" s="840" t="s">
        <v>2843</v>
      </c>
      <c r="C17" s="84"/>
      <c r="D17" s="841"/>
      <c r="E17" s="841"/>
      <c r="F17" s="842">
        <f>SUM(F16)*0.2</f>
        <v>0</v>
      </c>
    </row>
    <row r="18" spans="1:6" ht="15">
      <c r="A18" s="843"/>
      <c r="B18" s="836" t="s">
        <v>2844</v>
      </c>
      <c r="C18" s="837"/>
      <c r="D18" s="838"/>
      <c r="E18" s="838"/>
      <c r="F18" s="839">
        <f>SUM(F16:F17)</f>
        <v>0</v>
      </c>
    </row>
    <row r="19" spans="1:6" ht="15">
      <c r="A19" s="81"/>
      <c r="B19" s="81"/>
      <c r="C19" s="81"/>
      <c r="D19" s="81"/>
      <c r="E19" s="81"/>
      <c r="F19" s="81"/>
    </row>
    <row r="23" spans="1:6" ht="15">
      <c r="A23" s="844"/>
      <c r="B23" s="845" t="s">
        <v>2837</v>
      </c>
      <c r="C23" s="650"/>
      <c r="D23" s="846"/>
      <c r="E23" s="847"/>
      <c r="F23" s="848"/>
    </row>
    <row r="24" spans="1:6" ht="15">
      <c r="A24" s="844"/>
      <c r="B24" s="845" t="s">
        <v>2838</v>
      </c>
      <c r="C24" s="650"/>
      <c r="D24" s="846"/>
      <c r="E24" s="847"/>
      <c r="F24" s="848"/>
    </row>
    <row r="25" spans="1:6" ht="15">
      <c r="A25" s="844"/>
      <c r="B25" s="676"/>
      <c r="C25" s="650"/>
      <c r="D25" s="846"/>
      <c r="E25" s="847"/>
      <c r="F25" s="848"/>
    </row>
    <row r="26" spans="1:6" ht="15">
      <c r="A26" s="844"/>
      <c r="B26" s="676"/>
      <c r="C26" s="650"/>
      <c r="D26" s="846"/>
      <c r="E26" s="847"/>
      <c r="F26" s="848"/>
    </row>
    <row r="27" spans="1:6" ht="15">
      <c r="A27" s="844"/>
      <c r="B27" s="676"/>
      <c r="C27" s="650"/>
      <c r="D27" s="846"/>
      <c r="E27" s="847"/>
      <c r="F27" s="848"/>
    </row>
    <row r="28" spans="1:6" ht="15">
      <c r="A28" s="844"/>
      <c r="B28" s="845" t="s">
        <v>2840</v>
      </c>
      <c r="C28" s="650"/>
      <c r="D28" s="846"/>
      <c r="E28" s="847"/>
      <c r="F28" s="848"/>
    </row>
    <row r="29" spans="1:6" ht="15">
      <c r="A29" s="844"/>
      <c r="B29" s="676"/>
      <c r="C29" s="650"/>
      <c r="D29" s="846"/>
      <c r="E29" s="847"/>
      <c r="F29" s="848"/>
    </row>
    <row r="30" spans="1:6" ht="15">
      <c r="A30" s="844"/>
      <c r="B30" s="845" t="s">
        <v>829</v>
      </c>
      <c r="C30" s="650"/>
      <c r="D30" s="846"/>
      <c r="E30" s="847"/>
      <c r="F30" s="848"/>
    </row>
    <row r="31" spans="1:6" ht="15">
      <c r="A31" s="844"/>
      <c r="B31" s="676"/>
      <c r="C31" s="650"/>
      <c r="D31" s="846"/>
      <c r="E31" s="847"/>
      <c r="F31" s="848"/>
    </row>
    <row r="32" spans="1:6" ht="30">
      <c r="A32" s="844" t="s">
        <v>827</v>
      </c>
      <c r="B32" s="852" t="s">
        <v>2845</v>
      </c>
      <c r="C32" s="663">
        <v>1</v>
      </c>
      <c r="D32" s="663" t="s">
        <v>107</v>
      </c>
      <c r="E32" s="947"/>
      <c r="F32" s="849">
        <f>SUM(E32*C32)</f>
        <v>0</v>
      </c>
    </row>
    <row r="33" spans="1:6" ht="15">
      <c r="A33" s="844"/>
      <c r="B33" s="676"/>
      <c r="C33" s="650"/>
      <c r="D33" s="846"/>
      <c r="E33" s="847"/>
      <c r="F33" s="848"/>
    </row>
    <row r="34" spans="1:6" ht="75">
      <c r="A34" s="844" t="s">
        <v>314</v>
      </c>
      <c r="B34" s="286" t="s">
        <v>2846</v>
      </c>
      <c r="C34" s="853">
        <v>108</v>
      </c>
      <c r="D34" s="854" t="s">
        <v>128</v>
      </c>
      <c r="E34" s="878"/>
      <c r="F34" s="849">
        <f>SUM(E34*C34)</f>
        <v>0</v>
      </c>
    </row>
    <row r="35" spans="1:6" ht="15">
      <c r="A35" s="844"/>
      <c r="B35" s="286"/>
      <c r="C35" s="853"/>
      <c r="D35" s="854"/>
      <c r="E35" s="855"/>
      <c r="F35" s="856"/>
    </row>
    <row r="36" spans="1:6" ht="105">
      <c r="A36" s="844" t="s">
        <v>830</v>
      </c>
      <c r="B36" s="286" t="s">
        <v>2847</v>
      </c>
      <c r="C36" s="853">
        <v>6</v>
      </c>
      <c r="D36" s="854" t="s">
        <v>107</v>
      </c>
      <c r="E36" s="878"/>
      <c r="F36" s="849">
        <f>SUM(E36*C36)</f>
        <v>0</v>
      </c>
    </row>
    <row r="37" spans="1:6" ht="15">
      <c r="A37" s="844"/>
      <c r="B37" s="286"/>
      <c r="C37" s="853"/>
      <c r="D37" s="854"/>
      <c r="E37" s="855"/>
      <c r="F37" s="856"/>
    </row>
    <row r="38" spans="1:6" ht="150">
      <c r="A38" s="844" t="s">
        <v>1207</v>
      </c>
      <c r="B38" s="286" t="s">
        <v>2848</v>
      </c>
      <c r="C38" s="853"/>
      <c r="D38" s="854"/>
      <c r="E38" s="855"/>
      <c r="F38" s="849"/>
    </row>
    <row r="39" spans="1:6" ht="15">
      <c r="A39" s="844"/>
      <c r="B39" s="286" t="s">
        <v>2849</v>
      </c>
      <c r="C39" s="853">
        <v>120</v>
      </c>
      <c r="D39" s="854" t="s">
        <v>1575</v>
      </c>
      <c r="E39" s="878"/>
      <c r="F39" s="849">
        <f>SUM(E39*C39)</f>
        <v>0</v>
      </c>
    </row>
    <row r="40" spans="1:6" ht="15">
      <c r="A40" s="844"/>
      <c r="B40" s="286"/>
      <c r="C40" s="853"/>
      <c r="D40" s="854"/>
      <c r="E40" s="855"/>
      <c r="F40" s="849"/>
    </row>
    <row r="41" spans="1:6" ht="150">
      <c r="A41" s="844" t="s">
        <v>621</v>
      </c>
      <c r="B41" s="286" t="s">
        <v>2850</v>
      </c>
      <c r="C41" s="853"/>
      <c r="D41" s="854"/>
      <c r="E41" s="855"/>
      <c r="F41" s="849"/>
    </row>
    <row r="42" spans="1:6" ht="15">
      <c r="A42" s="844"/>
      <c r="B42" s="286" t="s">
        <v>2851</v>
      </c>
      <c r="C42" s="853">
        <v>80</v>
      </c>
      <c r="D42" s="854" t="s">
        <v>1575</v>
      </c>
      <c r="E42" s="878"/>
      <c r="F42" s="849">
        <f>SUM(E42*C42)</f>
        <v>0</v>
      </c>
    </row>
    <row r="43" spans="1:6" ht="15">
      <c r="A43" s="844"/>
      <c r="B43" s="286"/>
      <c r="C43" s="853"/>
      <c r="D43" s="854"/>
      <c r="E43" s="878"/>
      <c r="F43" s="849"/>
    </row>
    <row r="44" spans="1:6" ht="60">
      <c r="A44" s="844" t="s">
        <v>841</v>
      </c>
      <c r="B44" s="286" t="s">
        <v>2852</v>
      </c>
      <c r="C44" s="669">
        <v>10.4</v>
      </c>
      <c r="D44" s="857" t="s">
        <v>128</v>
      </c>
      <c r="E44" s="948"/>
      <c r="F44" s="849">
        <f>SUM(E44*C44)</f>
        <v>0</v>
      </c>
    </row>
    <row r="45" spans="1:6" ht="15">
      <c r="A45" s="844"/>
      <c r="B45" s="101"/>
      <c r="C45" s="669"/>
      <c r="D45" s="857"/>
      <c r="E45" s="949"/>
      <c r="F45" s="859"/>
    </row>
    <row r="46" spans="1:6" ht="30">
      <c r="A46" s="844" t="s">
        <v>2062</v>
      </c>
      <c r="B46" s="286" t="s">
        <v>2853</v>
      </c>
      <c r="C46" s="669">
        <v>2</v>
      </c>
      <c r="D46" s="857" t="s">
        <v>853</v>
      </c>
      <c r="E46" s="948"/>
      <c r="F46" s="849">
        <f>SUM(E46*C46)</f>
        <v>0</v>
      </c>
    </row>
    <row r="47" spans="1:6" ht="15">
      <c r="A47" s="844"/>
      <c r="B47" s="101"/>
      <c r="C47" s="669"/>
      <c r="D47" s="857"/>
      <c r="E47" s="949"/>
      <c r="F47" s="859"/>
    </row>
    <row r="48" spans="1:6" ht="30">
      <c r="A48" s="844" t="s">
        <v>165</v>
      </c>
      <c r="B48" s="286" t="s">
        <v>2854</v>
      </c>
      <c r="C48" s="669">
        <v>1</v>
      </c>
      <c r="D48" s="857" t="s">
        <v>107</v>
      </c>
      <c r="E48" s="948"/>
      <c r="F48" s="849">
        <f>SUM(E48*C48)</f>
        <v>0</v>
      </c>
    </row>
    <row r="49" spans="1:6" ht="15">
      <c r="A49" s="844"/>
      <c r="B49" s="286"/>
      <c r="C49" s="669"/>
      <c r="D49" s="857"/>
      <c r="E49" s="948"/>
      <c r="F49" s="858"/>
    </row>
    <row r="50" spans="1:6" ht="30">
      <c r="A50" s="844" t="s">
        <v>167</v>
      </c>
      <c r="B50" s="286" t="s">
        <v>2855</v>
      </c>
      <c r="C50" s="669">
        <v>1</v>
      </c>
      <c r="D50" s="857" t="s">
        <v>107</v>
      </c>
      <c r="E50" s="948"/>
      <c r="F50" s="849">
        <f>SUM(E50*C50)</f>
        <v>0</v>
      </c>
    </row>
    <row r="51" spans="1:6" ht="15">
      <c r="A51" s="844"/>
      <c r="B51" s="286"/>
      <c r="C51" s="669"/>
      <c r="D51" s="857"/>
      <c r="E51" s="858"/>
      <c r="F51" s="849"/>
    </row>
    <row r="52" spans="1:6" ht="60">
      <c r="A52" s="844" t="s">
        <v>170</v>
      </c>
      <c r="B52" s="852" t="s">
        <v>2856</v>
      </c>
      <c r="C52" s="663">
        <v>60</v>
      </c>
      <c r="D52" s="663" t="s">
        <v>1575</v>
      </c>
      <c r="E52" s="947"/>
      <c r="F52" s="849">
        <f>SUM(E52*C52)</f>
        <v>0</v>
      </c>
    </row>
    <row r="53" spans="1:6" ht="15">
      <c r="A53" s="844"/>
      <c r="B53" s="286"/>
      <c r="C53" s="853"/>
      <c r="D53" s="854"/>
      <c r="E53" s="878"/>
      <c r="F53" s="856"/>
    </row>
    <row r="54" spans="1:6" ht="45">
      <c r="A54" s="844" t="s">
        <v>173</v>
      </c>
      <c r="B54" s="675" t="s">
        <v>2857</v>
      </c>
      <c r="C54" s="853">
        <v>75</v>
      </c>
      <c r="D54" s="854" t="s">
        <v>1575</v>
      </c>
      <c r="E54" s="947"/>
      <c r="F54" s="849">
        <f>SUM(E54*C54)</f>
        <v>0</v>
      </c>
    </row>
    <row r="55" spans="1:6" ht="15">
      <c r="A55" s="844"/>
      <c r="B55" s="286"/>
      <c r="C55" s="853"/>
      <c r="D55" s="854"/>
      <c r="E55" s="878"/>
      <c r="F55" s="856"/>
    </row>
    <row r="56" spans="1:6" ht="30">
      <c r="A56" s="844" t="s">
        <v>175</v>
      </c>
      <c r="B56" s="286" t="s">
        <v>2858</v>
      </c>
      <c r="C56" s="853">
        <v>1</v>
      </c>
      <c r="D56" s="854" t="s">
        <v>107</v>
      </c>
      <c r="E56" s="878"/>
      <c r="F56" s="849">
        <f>SUM(E56*C56)</f>
        <v>0</v>
      </c>
    </row>
    <row r="57" spans="1:6" ht="15">
      <c r="A57" s="844"/>
      <c r="B57" s="101"/>
      <c r="C57" s="853"/>
      <c r="D57" s="854"/>
      <c r="E57" s="878"/>
      <c r="F57" s="856"/>
    </row>
    <row r="58" spans="1:6" ht="15">
      <c r="A58" s="844" t="s">
        <v>177</v>
      </c>
      <c r="B58" s="286" t="s">
        <v>2859</v>
      </c>
      <c r="C58" s="853">
        <v>1</v>
      </c>
      <c r="D58" s="854" t="s">
        <v>107</v>
      </c>
      <c r="E58" s="878"/>
      <c r="F58" s="849">
        <f>SUM(E58*C58)</f>
        <v>0</v>
      </c>
    </row>
    <row r="59" spans="1:6" ht="15">
      <c r="A59" s="844"/>
      <c r="B59" s="676"/>
      <c r="C59" s="650"/>
      <c r="D59" s="846"/>
      <c r="E59" s="879"/>
      <c r="F59" s="848"/>
    </row>
    <row r="60" spans="1:6" ht="30">
      <c r="A60" s="844" t="s">
        <v>289</v>
      </c>
      <c r="B60" s="622" t="s">
        <v>2860</v>
      </c>
      <c r="C60" s="663">
        <v>150</v>
      </c>
      <c r="D60" s="850" t="s">
        <v>128</v>
      </c>
      <c r="E60" s="878"/>
      <c r="F60" s="849">
        <f>SUM(E60*C60)</f>
        <v>0</v>
      </c>
    </row>
    <row r="61" spans="1:6" ht="15">
      <c r="A61" s="844"/>
      <c r="B61" s="676"/>
      <c r="C61" s="650"/>
      <c r="D61" s="846"/>
      <c r="E61" s="847"/>
      <c r="F61" s="848"/>
    </row>
    <row r="62" spans="1:6" ht="30">
      <c r="A62" s="844" t="s">
        <v>2106</v>
      </c>
      <c r="B62" s="622" t="s">
        <v>2861</v>
      </c>
      <c r="C62" s="663"/>
      <c r="D62" s="850"/>
      <c r="E62" s="860"/>
      <c r="F62" s="849">
        <f>INT(SUM(F32:F60)*0.05)</f>
        <v>0</v>
      </c>
    </row>
    <row r="63" spans="1:6" ht="15">
      <c r="A63" s="844"/>
      <c r="B63" s="622"/>
      <c r="C63" s="663"/>
      <c r="D63" s="850"/>
      <c r="E63" s="860"/>
      <c r="F63" s="861"/>
    </row>
    <row r="64" spans="1:6" ht="30">
      <c r="A64" s="844" t="s">
        <v>2118</v>
      </c>
      <c r="B64" s="675" t="s">
        <v>2862</v>
      </c>
      <c r="C64" s="663"/>
      <c r="D64" s="850"/>
      <c r="E64" s="851"/>
      <c r="F64" s="849">
        <f>INT(SUM(F32:F60)*0.05)</f>
        <v>0</v>
      </c>
    </row>
    <row r="65" spans="1:6" ht="15">
      <c r="A65" s="844"/>
      <c r="B65" s="676"/>
      <c r="C65" s="650"/>
      <c r="D65" s="846"/>
      <c r="E65" s="847"/>
      <c r="F65" s="848"/>
    </row>
    <row r="66" spans="1:6" ht="15">
      <c r="A66" s="844"/>
      <c r="B66" s="676"/>
      <c r="C66" s="650"/>
      <c r="D66" s="846"/>
      <c r="E66" s="847"/>
      <c r="F66" s="848"/>
    </row>
    <row r="67" spans="1:6" ht="15">
      <c r="A67" s="844"/>
      <c r="B67" s="845" t="s">
        <v>2841</v>
      </c>
      <c r="C67" s="650"/>
      <c r="D67" s="846"/>
      <c r="E67" s="879"/>
      <c r="F67" s="848"/>
    </row>
    <row r="68" spans="1:6" ht="15">
      <c r="A68" s="844"/>
      <c r="B68" s="676"/>
      <c r="C68" s="650"/>
      <c r="D68" s="846"/>
      <c r="E68" s="879"/>
      <c r="F68" s="848"/>
    </row>
    <row r="69" spans="1:6" ht="15">
      <c r="A69" s="863"/>
      <c r="B69" s="845" t="s">
        <v>829</v>
      </c>
      <c r="C69" s="650"/>
      <c r="D69" s="846"/>
      <c r="E69" s="879"/>
      <c r="F69" s="862"/>
    </row>
    <row r="70" spans="1:6" ht="15">
      <c r="A70" s="844"/>
      <c r="B70" s="676"/>
      <c r="C70" s="650"/>
      <c r="D70" s="846"/>
      <c r="E70" s="879"/>
      <c r="F70" s="862"/>
    </row>
    <row r="71" spans="1:6" ht="30">
      <c r="A71" s="844" t="s">
        <v>827</v>
      </c>
      <c r="B71" s="864" t="s">
        <v>2863</v>
      </c>
      <c r="C71" s="865">
        <v>1</v>
      </c>
      <c r="D71" s="866" t="s">
        <v>107</v>
      </c>
      <c r="E71" s="947"/>
      <c r="F71" s="849">
        <f>SUM(E71*C71)</f>
        <v>0</v>
      </c>
    </row>
    <row r="72" spans="1:6" ht="15">
      <c r="A72" s="844"/>
      <c r="B72" s="864"/>
      <c r="C72" s="865"/>
      <c r="D72" s="866"/>
      <c r="E72" s="849"/>
      <c r="F72" s="849"/>
    </row>
    <row r="73" spans="1:6" ht="75">
      <c r="A73" s="844" t="s">
        <v>314</v>
      </c>
      <c r="B73" s="852" t="s">
        <v>2864</v>
      </c>
      <c r="C73" s="865">
        <v>11</v>
      </c>
      <c r="D73" s="866" t="s">
        <v>128</v>
      </c>
      <c r="E73" s="947"/>
      <c r="F73" s="849">
        <f>SUM(E73*C73)</f>
        <v>0</v>
      </c>
    </row>
    <row r="74" spans="1:6" ht="15">
      <c r="A74" s="844"/>
      <c r="B74" s="864"/>
      <c r="C74" s="865"/>
      <c r="D74" s="866"/>
      <c r="E74" s="947"/>
      <c r="F74" s="849"/>
    </row>
    <row r="75" spans="1:6" ht="105">
      <c r="A75" s="844" t="s">
        <v>830</v>
      </c>
      <c r="B75" s="852" t="s">
        <v>2865</v>
      </c>
      <c r="C75" s="865">
        <v>2</v>
      </c>
      <c r="D75" s="866" t="s">
        <v>107</v>
      </c>
      <c r="E75" s="947"/>
      <c r="F75" s="849">
        <f>SUM(E75*C75)</f>
        <v>0</v>
      </c>
    </row>
    <row r="76" spans="1:6" ht="15">
      <c r="A76" s="844"/>
      <c r="B76" s="852"/>
      <c r="C76" s="865"/>
      <c r="D76" s="866"/>
      <c r="E76" s="947"/>
      <c r="F76" s="849"/>
    </row>
    <row r="77" spans="1:6" ht="60">
      <c r="A77" s="844" t="s">
        <v>1207</v>
      </c>
      <c r="B77" s="852" t="s">
        <v>2856</v>
      </c>
      <c r="C77" s="663">
        <v>80</v>
      </c>
      <c r="D77" s="663" t="s">
        <v>1575</v>
      </c>
      <c r="E77" s="947"/>
      <c r="F77" s="849">
        <f>SUM(E77*C77)</f>
        <v>0</v>
      </c>
    </row>
    <row r="78" spans="1:6" ht="15">
      <c r="A78" s="844"/>
      <c r="B78" s="852"/>
      <c r="C78" s="865"/>
      <c r="D78" s="866"/>
      <c r="E78" s="947"/>
      <c r="F78" s="849"/>
    </row>
    <row r="79" spans="1:6" ht="45">
      <c r="A79" s="844" t="s">
        <v>621</v>
      </c>
      <c r="B79" s="675" t="s">
        <v>2857</v>
      </c>
      <c r="C79" s="663">
        <v>80</v>
      </c>
      <c r="D79" s="663" t="s">
        <v>1575</v>
      </c>
      <c r="E79" s="947"/>
      <c r="F79" s="849">
        <f>SUM(E79*C79)</f>
        <v>0</v>
      </c>
    </row>
    <row r="80" spans="1:6" ht="15">
      <c r="A80" s="844"/>
      <c r="B80" s="864"/>
      <c r="C80" s="865"/>
      <c r="D80" s="866"/>
      <c r="E80" s="849"/>
      <c r="F80" s="849"/>
    </row>
    <row r="81" spans="1:6" ht="150">
      <c r="A81" s="844" t="s">
        <v>839</v>
      </c>
      <c r="B81" s="864" t="s">
        <v>2866</v>
      </c>
      <c r="C81" s="865"/>
      <c r="D81" s="866"/>
      <c r="E81" s="849"/>
      <c r="F81" s="849"/>
    </row>
    <row r="82" spans="1:6" ht="15">
      <c r="A82" s="844"/>
      <c r="B82" s="286" t="s">
        <v>2867</v>
      </c>
      <c r="C82" s="853">
        <v>110</v>
      </c>
      <c r="D82" s="854" t="s">
        <v>1575</v>
      </c>
      <c r="E82" s="878"/>
      <c r="F82" s="849">
        <f>SUM(E82*C82)</f>
        <v>0</v>
      </c>
    </row>
    <row r="83" spans="1:6" ht="15">
      <c r="A83" s="844"/>
      <c r="B83" s="286" t="s">
        <v>2868</v>
      </c>
      <c r="C83" s="853">
        <v>90</v>
      </c>
      <c r="D83" s="854" t="s">
        <v>1575</v>
      </c>
      <c r="E83" s="878"/>
      <c r="F83" s="849">
        <f>SUM(E83*C83)</f>
        <v>0</v>
      </c>
    </row>
    <row r="84" spans="1:6" ht="15">
      <c r="A84" s="844"/>
      <c r="B84" s="286"/>
      <c r="C84" s="853"/>
      <c r="D84" s="854"/>
      <c r="E84" s="878"/>
      <c r="F84" s="849"/>
    </row>
    <row r="85" spans="1:6" ht="30">
      <c r="A85" s="844" t="s">
        <v>841</v>
      </c>
      <c r="B85" s="852" t="s">
        <v>2869</v>
      </c>
      <c r="C85" s="865">
        <v>1</v>
      </c>
      <c r="D85" s="866" t="s">
        <v>107</v>
      </c>
      <c r="E85" s="947"/>
      <c r="F85" s="849">
        <f>SUM(E85*C85)</f>
        <v>0</v>
      </c>
    </row>
    <row r="86" spans="1:6" ht="15">
      <c r="A86" s="844"/>
      <c r="B86" s="852"/>
      <c r="C86" s="865"/>
      <c r="D86" s="866"/>
      <c r="E86" s="947"/>
      <c r="F86" s="849"/>
    </row>
    <row r="87" spans="1:6" ht="15">
      <c r="A87" s="844" t="s">
        <v>2062</v>
      </c>
      <c r="B87" s="852" t="s">
        <v>2870</v>
      </c>
      <c r="C87" s="865">
        <v>1</v>
      </c>
      <c r="D87" s="866" t="s">
        <v>107</v>
      </c>
      <c r="E87" s="947"/>
      <c r="F87" s="849">
        <f>SUM(E87*C87)</f>
        <v>0</v>
      </c>
    </row>
    <row r="88" spans="1:6" ht="15">
      <c r="A88" s="844"/>
      <c r="B88" s="852"/>
      <c r="C88" s="865"/>
      <c r="D88" s="866"/>
      <c r="E88" s="947"/>
      <c r="F88" s="849"/>
    </row>
    <row r="89" spans="1:6" ht="15">
      <c r="A89" s="844" t="s">
        <v>165</v>
      </c>
      <c r="B89" s="286" t="s">
        <v>2859</v>
      </c>
      <c r="C89" s="853">
        <v>1</v>
      </c>
      <c r="D89" s="854" t="s">
        <v>107</v>
      </c>
      <c r="E89" s="878"/>
      <c r="F89" s="849">
        <f>SUM(E89*C89)</f>
        <v>0</v>
      </c>
    </row>
    <row r="90" spans="1:6" ht="15">
      <c r="A90" s="844"/>
      <c r="B90" s="676"/>
      <c r="C90" s="650"/>
      <c r="D90" s="846"/>
      <c r="E90" s="879"/>
      <c r="F90" s="848"/>
    </row>
    <row r="91" spans="1:6" ht="30">
      <c r="A91" s="844" t="s">
        <v>167</v>
      </c>
      <c r="B91" s="622" t="s">
        <v>2860</v>
      </c>
      <c r="C91" s="663">
        <v>90</v>
      </c>
      <c r="D91" s="850" t="s">
        <v>128</v>
      </c>
      <c r="E91" s="878"/>
      <c r="F91" s="849">
        <f>SUM(E91*C91)</f>
        <v>0</v>
      </c>
    </row>
    <row r="92" spans="1:6" ht="15">
      <c r="A92" s="844"/>
      <c r="B92" s="852"/>
      <c r="C92" s="865"/>
      <c r="D92" s="866"/>
      <c r="E92" s="849"/>
      <c r="F92" s="849"/>
    </row>
    <row r="93" spans="1:6" ht="30">
      <c r="A93" s="844" t="s">
        <v>170</v>
      </c>
      <c r="B93" s="622" t="s">
        <v>2871</v>
      </c>
      <c r="C93" s="663"/>
      <c r="D93" s="850"/>
      <c r="E93" s="860"/>
      <c r="F93" s="849">
        <f>INT(SUM(F71:F91)*0.03)</f>
        <v>0</v>
      </c>
    </row>
    <row r="94" spans="1:6" ht="15">
      <c r="A94" s="844"/>
      <c r="B94" s="622"/>
      <c r="C94" s="663"/>
      <c r="D94" s="850"/>
      <c r="E94" s="860"/>
      <c r="F94" s="861"/>
    </row>
    <row r="95" spans="1:6" ht="30">
      <c r="A95" s="844" t="s">
        <v>173</v>
      </c>
      <c r="B95" s="675" t="s">
        <v>2872</v>
      </c>
      <c r="C95" s="663"/>
      <c r="D95" s="850"/>
      <c r="E95" s="851"/>
      <c r="F95" s="849">
        <f>INT(SUM(F71:F91)*0.03)</f>
        <v>0</v>
      </c>
    </row>
    <row r="96" spans="1:6" ht="15">
      <c r="A96" s="844"/>
      <c r="B96" s="867"/>
      <c r="C96" s="687"/>
      <c r="D96" s="868"/>
      <c r="E96" s="869"/>
      <c r="F96" s="870"/>
    </row>
    <row r="97" spans="1:6" ht="15">
      <c r="A97" s="844"/>
      <c r="B97" s="676"/>
      <c r="C97" s="650"/>
      <c r="D97" s="846"/>
      <c r="E97" s="847"/>
      <c r="F97" s="862"/>
    </row>
    <row r="98" spans="1:6" ht="15">
      <c r="A98" s="844"/>
      <c r="B98" s="867"/>
      <c r="C98" s="689"/>
      <c r="D98" s="277"/>
      <c r="E98" s="855"/>
      <c r="F98" s="871"/>
    </row>
    <row r="99" spans="1:6" ht="15">
      <c r="A99" s="844"/>
      <c r="B99" s="867"/>
      <c r="C99" s="689"/>
      <c r="D99" s="277"/>
      <c r="E99" s="855"/>
      <c r="F99" s="871"/>
    </row>
    <row r="100" spans="1:6" ht="15">
      <c r="A100" s="844"/>
      <c r="B100" s="867"/>
      <c r="C100" s="689"/>
      <c r="D100" s="277"/>
      <c r="E100" s="847"/>
      <c r="F100" s="862"/>
    </row>
    <row r="101" spans="1:6" ht="15">
      <c r="A101" s="844"/>
      <c r="B101" s="867"/>
      <c r="C101" s="687"/>
      <c r="D101" s="868"/>
      <c r="E101" s="869"/>
      <c r="F101" s="649"/>
    </row>
    <row r="102" spans="1:6" ht="15">
      <c r="A102" s="844"/>
      <c r="B102" s="867"/>
      <c r="C102" s="687"/>
      <c r="D102" s="868"/>
      <c r="E102" s="869"/>
      <c r="F102" s="870"/>
    </row>
    <row r="103" spans="1:6" ht="15">
      <c r="A103" s="872"/>
      <c r="B103" s="867"/>
      <c r="C103" s="687"/>
      <c r="D103" s="868"/>
      <c r="E103" s="869"/>
      <c r="F103" s="870"/>
    </row>
  </sheetData>
  <sheetProtection password="EA3C" sheet="1"/>
  <mergeCells count="1">
    <mergeCell ref="B6:F6"/>
  </mergeCells>
  <printOptions/>
  <pageMargins left="0.7086614173228347" right="0.7086614173228347" top="0.7480314960629921" bottom="0.7480314960629921" header="0.5118110236220472" footer="0.5118110236220472"/>
  <pageSetup horizontalDpi="300" verticalDpi="300" orientation="portrait" paperSize="9" scale="99" r:id="rId1"/>
  <headerFooter alignWithMargins="0">
    <oddFooter>&amp;R&amp;P od &amp;N</oddFooter>
  </headerFooter>
  <rowBreaks count="1" manualBreakCount="1">
    <brk id="19" max="255" man="1"/>
  </rowBreaks>
</worksheet>
</file>

<file path=xl/worksheets/sheet13.xml><?xml version="1.0" encoding="utf-8"?>
<worksheet xmlns="http://schemas.openxmlformats.org/spreadsheetml/2006/main" xmlns:r="http://schemas.openxmlformats.org/officeDocument/2006/relationships">
  <dimension ref="C1:H1143"/>
  <sheetViews>
    <sheetView tabSelected="1" zoomScalePageLayoutView="0" workbookViewId="0" topLeftCell="A1">
      <selection activeCell="H56" sqref="H56"/>
    </sheetView>
  </sheetViews>
  <sheetFormatPr defaultColWidth="9.00390625" defaultRowHeight="12.75"/>
  <cols>
    <col min="1" max="1" width="2.625" style="971" customWidth="1"/>
    <col min="2" max="2" width="3.25390625" style="971" customWidth="1"/>
    <col min="3" max="3" width="5.75390625" style="972" customWidth="1"/>
    <col min="4" max="4" width="36.75390625" style="974" customWidth="1"/>
    <col min="5" max="5" width="5.875" style="974" bestFit="1" customWidth="1"/>
    <col min="6" max="6" width="6.75390625" style="974" customWidth="1"/>
    <col min="7" max="7" width="13.25390625" style="971" customWidth="1"/>
    <col min="8" max="8" width="13.625" style="971" customWidth="1"/>
    <col min="9" max="12" width="9.125" style="971" customWidth="1"/>
    <col min="13" max="14" width="15.25390625" style="971" bestFit="1" customWidth="1"/>
    <col min="15" max="17" width="9.125" style="971" customWidth="1"/>
    <col min="18" max="18" width="9.875" style="971" bestFit="1" customWidth="1"/>
    <col min="19" max="16384" width="9.125" style="971" customWidth="1"/>
  </cols>
  <sheetData>
    <row r="1" ht="12.75">
      <c r="D1" s="973" t="s">
        <v>2886</v>
      </c>
    </row>
    <row r="2" ht="12.75">
      <c r="D2" s="973" t="s">
        <v>2887</v>
      </c>
    </row>
    <row r="3" ht="12.75">
      <c r="H3" s="975"/>
    </row>
    <row r="4" spans="3:8" ht="14.25">
      <c r="C4" s="972" t="s">
        <v>499</v>
      </c>
      <c r="D4" s="976" t="s">
        <v>2888</v>
      </c>
      <c r="H4" s="977"/>
    </row>
    <row r="5" spans="3:4" ht="12.75">
      <c r="C5" s="972" t="s">
        <v>499</v>
      </c>
      <c r="D5" s="978"/>
    </row>
    <row r="6" ht="12.75">
      <c r="D6" s="979"/>
    </row>
    <row r="7" spans="3:8" ht="12.75">
      <c r="C7" s="980" t="s">
        <v>499</v>
      </c>
      <c r="D7" s="979"/>
      <c r="E7" s="981" t="s">
        <v>2889</v>
      </c>
      <c r="F7" s="981" t="s">
        <v>2890</v>
      </c>
      <c r="G7" s="982" t="s">
        <v>2891</v>
      </c>
      <c r="H7" s="982" t="s">
        <v>2892</v>
      </c>
    </row>
    <row r="8" spans="3:8" ht="15.75">
      <c r="C8" s="983" t="s">
        <v>1550</v>
      </c>
      <c r="D8" s="984" t="s">
        <v>2893</v>
      </c>
      <c r="E8" s="985"/>
      <c r="F8" s="985"/>
      <c r="G8" s="986"/>
      <c r="H8" s="986"/>
    </row>
    <row r="9" spans="3:8" ht="12.75">
      <c r="C9" s="987" t="s">
        <v>846</v>
      </c>
      <c r="D9" s="988" t="s">
        <v>2894</v>
      </c>
      <c r="E9" s="985"/>
      <c r="F9" s="985"/>
      <c r="G9" s="986"/>
      <c r="H9" s="986"/>
    </row>
    <row r="10" spans="3:8" ht="24">
      <c r="C10" s="989" t="s">
        <v>2895</v>
      </c>
      <c r="D10" s="990" t="s">
        <v>2896</v>
      </c>
      <c r="E10" s="985" t="s">
        <v>853</v>
      </c>
      <c r="F10" s="985">
        <v>1</v>
      </c>
      <c r="G10" s="1010"/>
      <c r="H10" s="986">
        <f>F10*G10</f>
        <v>0</v>
      </c>
    </row>
    <row r="11" spans="3:8" ht="12.75">
      <c r="C11" s="989" t="s">
        <v>2897</v>
      </c>
      <c r="D11" s="990" t="s">
        <v>2898</v>
      </c>
      <c r="E11" s="985" t="s">
        <v>853</v>
      </c>
      <c r="F11" s="985">
        <v>1</v>
      </c>
      <c r="G11" s="1010"/>
      <c r="H11" s="986">
        <f>F11*G11</f>
        <v>0</v>
      </c>
    </row>
    <row r="12" spans="3:8" ht="15.75">
      <c r="C12" s="983"/>
      <c r="D12" s="991" t="s">
        <v>2899</v>
      </c>
      <c r="E12" s="985"/>
      <c r="F12" s="985"/>
      <c r="G12" s="1010"/>
      <c r="H12" s="992">
        <f>SUM(H10:H11)</f>
        <v>0</v>
      </c>
    </row>
    <row r="13" spans="3:8" ht="12.75">
      <c r="C13" s="987" t="s">
        <v>855</v>
      </c>
      <c r="D13" s="988" t="s">
        <v>2900</v>
      </c>
      <c r="E13" s="985"/>
      <c r="F13" s="985"/>
      <c r="G13" s="1010"/>
      <c r="H13" s="986"/>
    </row>
    <row r="14" spans="3:8" ht="12.75">
      <c r="C14" s="989" t="s">
        <v>2901</v>
      </c>
      <c r="D14" s="993" t="s">
        <v>2902</v>
      </c>
      <c r="E14" s="985" t="s">
        <v>853</v>
      </c>
      <c r="F14" s="985">
        <v>1</v>
      </c>
      <c r="G14" s="1010"/>
      <c r="H14" s="986">
        <f aca="true" t="shared" si="0" ref="H14:H19">F14*G14</f>
        <v>0</v>
      </c>
    </row>
    <row r="15" spans="3:8" ht="12.75">
      <c r="C15" s="989" t="s">
        <v>2903</v>
      </c>
      <c r="D15" s="993" t="s">
        <v>2904</v>
      </c>
      <c r="E15" s="985" t="s">
        <v>853</v>
      </c>
      <c r="F15" s="985">
        <v>1</v>
      </c>
      <c r="G15" s="1010"/>
      <c r="H15" s="986">
        <f t="shared" si="0"/>
        <v>0</v>
      </c>
    </row>
    <row r="16" spans="3:8" ht="36">
      <c r="C16" s="989" t="s">
        <v>2905</v>
      </c>
      <c r="D16" s="993" t="s">
        <v>2906</v>
      </c>
      <c r="E16" s="985" t="s">
        <v>853</v>
      </c>
      <c r="F16" s="985">
        <v>1</v>
      </c>
      <c r="G16" s="1010"/>
      <c r="H16" s="986">
        <f t="shared" si="0"/>
        <v>0</v>
      </c>
    </row>
    <row r="17" spans="3:8" ht="36">
      <c r="C17" s="989" t="s">
        <v>2907</v>
      </c>
      <c r="D17" s="993" t="s">
        <v>2908</v>
      </c>
      <c r="E17" s="985" t="s">
        <v>853</v>
      </c>
      <c r="F17" s="985">
        <v>1</v>
      </c>
      <c r="G17" s="1010"/>
      <c r="H17" s="986">
        <f t="shared" si="0"/>
        <v>0</v>
      </c>
    </row>
    <row r="18" spans="3:8" ht="12.75">
      <c r="C18" s="989" t="s">
        <v>2909</v>
      </c>
      <c r="D18" s="993" t="s">
        <v>2910</v>
      </c>
      <c r="E18" s="985" t="s">
        <v>2911</v>
      </c>
      <c r="F18" s="985">
        <v>1</v>
      </c>
      <c r="G18" s="1010"/>
      <c r="H18" s="986">
        <f t="shared" si="0"/>
        <v>0</v>
      </c>
    </row>
    <row r="19" spans="3:8" ht="12.75">
      <c r="C19" s="989" t="s">
        <v>2912</v>
      </c>
      <c r="D19" s="993" t="s">
        <v>2913</v>
      </c>
      <c r="E19" s="985" t="s">
        <v>853</v>
      </c>
      <c r="F19" s="985">
        <v>1</v>
      </c>
      <c r="G19" s="1010"/>
      <c r="H19" s="986">
        <f t="shared" si="0"/>
        <v>0</v>
      </c>
    </row>
    <row r="20" spans="3:8" ht="12.75">
      <c r="C20" s="994"/>
      <c r="D20" s="991" t="s">
        <v>2899</v>
      </c>
      <c r="E20" s="985"/>
      <c r="F20" s="985"/>
      <c r="G20" s="986"/>
      <c r="H20" s="992">
        <f>SUM(H14:H19)</f>
        <v>0</v>
      </c>
    </row>
    <row r="21" spans="3:8" ht="12.75">
      <c r="C21" s="994"/>
      <c r="D21" s="993"/>
      <c r="E21" s="985"/>
      <c r="F21" s="985"/>
      <c r="G21" s="986"/>
      <c r="H21" s="986" t="s">
        <v>10</v>
      </c>
    </row>
    <row r="22" spans="3:8" ht="15.75">
      <c r="C22" s="995" t="s">
        <v>934</v>
      </c>
      <c r="D22" s="996" t="s">
        <v>2914</v>
      </c>
      <c r="E22" s="985"/>
      <c r="F22" s="985"/>
      <c r="G22" s="986"/>
      <c r="H22" s="986" t="s">
        <v>10</v>
      </c>
    </row>
    <row r="23" spans="3:8" ht="12.75">
      <c r="C23" s="987" t="s">
        <v>893</v>
      </c>
      <c r="D23" s="988" t="s">
        <v>2894</v>
      </c>
      <c r="E23" s="985"/>
      <c r="F23" s="985"/>
      <c r="G23" s="986"/>
      <c r="H23" s="986"/>
    </row>
    <row r="24" spans="3:8" ht="36">
      <c r="C24" s="994" t="s">
        <v>2915</v>
      </c>
      <c r="D24" s="990" t="s">
        <v>2916</v>
      </c>
      <c r="E24" s="985" t="s">
        <v>853</v>
      </c>
      <c r="F24" s="985">
        <v>1</v>
      </c>
      <c r="G24" s="1010"/>
      <c r="H24" s="986">
        <f>F24*G24</f>
        <v>0</v>
      </c>
    </row>
    <row r="25" spans="3:8" ht="60">
      <c r="C25" s="994" t="s">
        <v>2917</v>
      </c>
      <c r="D25" s="990" t="s">
        <v>2918</v>
      </c>
      <c r="E25" s="985" t="s">
        <v>853</v>
      </c>
      <c r="F25" s="985">
        <v>1</v>
      </c>
      <c r="G25" s="1010"/>
      <c r="H25" s="986">
        <f>F25*G25</f>
        <v>0</v>
      </c>
    </row>
    <row r="26" spans="3:8" ht="12.75">
      <c r="C26" s="994" t="s">
        <v>2919</v>
      </c>
      <c r="D26" s="997" t="s">
        <v>2920</v>
      </c>
      <c r="E26" s="985" t="s">
        <v>853</v>
      </c>
      <c r="F26" s="985">
        <v>1</v>
      </c>
      <c r="G26" s="1010"/>
      <c r="H26" s="986">
        <f>F26*G26</f>
        <v>0</v>
      </c>
    </row>
    <row r="27" spans="3:8" ht="24">
      <c r="C27" s="994" t="s">
        <v>2921</v>
      </c>
      <c r="D27" s="990" t="s">
        <v>2922</v>
      </c>
      <c r="E27" s="985" t="s">
        <v>1575</v>
      </c>
      <c r="F27" s="985">
        <v>12</v>
      </c>
      <c r="G27" s="1010"/>
      <c r="H27" s="986">
        <f>F27*G27</f>
        <v>0</v>
      </c>
    </row>
    <row r="28" spans="3:8" ht="15.75">
      <c r="C28" s="995"/>
      <c r="D28" s="991" t="s">
        <v>2899</v>
      </c>
      <c r="E28" s="985"/>
      <c r="F28" s="985"/>
      <c r="G28" s="1010"/>
      <c r="H28" s="992">
        <f>SUM(H24:H27)</f>
        <v>0</v>
      </c>
    </row>
    <row r="29" spans="3:8" ht="12.75">
      <c r="C29" s="998" t="s">
        <v>908</v>
      </c>
      <c r="D29" s="999" t="s">
        <v>2923</v>
      </c>
      <c r="E29" s="985"/>
      <c r="F29" s="985"/>
      <c r="G29" s="1010"/>
      <c r="H29" s="986"/>
    </row>
    <row r="30" spans="3:8" ht="24">
      <c r="C30" s="994" t="s">
        <v>2924</v>
      </c>
      <c r="D30" s="993" t="s">
        <v>2925</v>
      </c>
      <c r="E30" s="985" t="s">
        <v>1575</v>
      </c>
      <c r="F30" s="985">
        <v>75</v>
      </c>
      <c r="G30" s="1010"/>
      <c r="H30" s="986">
        <f>F30*G30</f>
        <v>0</v>
      </c>
    </row>
    <row r="31" spans="3:8" ht="24">
      <c r="C31" s="994" t="s">
        <v>2926</v>
      </c>
      <c r="D31" s="993" t="s">
        <v>2927</v>
      </c>
      <c r="E31" s="985" t="s">
        <v>853</v>
      </c>
      <c r="F31" s="985">
        <v>3</v>
      </c>
      <c r="G31" s="1010"/>
      <c r="H31" s="986">
        <f>F31*G31</f>
        <v>0</v>
      </c>
    </row>
    <row r="32" spans="3:8" ht="12.75">
      <c r="C32" s="994" t="s">
        <v>2928</v>
      </c>
      <c r="D32" s="993" t="s">
        <v>2929</v>
      </c>
      <c r="E32" s="985" t="s">
        <v>853</v>
      </c>
      <c r="F32" s="985">
        <v>3</v>
      </c>
      <c r="G32" s="1010"/>
      <c r="H32" s="986">
        <f>F32*G32</f>
        <v>0</v>
      </c>
    </row>
    <row r="33" spans="3:8" ht="12.75">
      <c r="C33" s="994" t="s">
        <v>2930</v>
      </c>
      <c r="D33" s="993" t="s">
        <v>2931</v>
      </c>
      <c r="E33" s="985" t="s">
        <v>853</v>
      </c>
      <c r="F33" s="985">
        <v>2</v>
      </c>
      <c r="G33" s="1010"/>
      <c r="H33" s="986">
        <f>F33*G33</f>
        <v>0</v>
      </c>
    </row>
    <row r="34" spans="3:8" ht="12.75">
      <c r="C34" s="994" t="s">
        <v>2932</v>
      </c>
      <c r="D34" s="993" t="s">
        <v>2933</v>
      </c>
      <c r="E34" s="985" t="s">
        <v>2934</v>
      </c>
      <c r="F34" s="985">
        <v>2</v>
      </c>
      <c r="G34" s="1010"/>
      <c r="H34" s="986">
        <f>F34*G34</f>
        <v>0</v>
      </c>
    </row>
    <row r="35" spans="3:8" ht="12.75">
      <c r="C35" s="994"/>
      <c r="D35" s="991" t="s">
        <v>2899</v>
      </c>
      <c r="E35" s="985"/>
      <c r="F35" s="985"/>
      <c r="G35" s="986"/>
      <c r="H35" s="992">
        <f>SUM(H30:H34)</f>
        <v>0</v>
      </c>
    </row>
    <row r="36" spans="3:8" ht="12.75">
      <c r="C36" s="994"/>
      <c r="D36" s="991"/>
      <c r="E36" s="985"/>
      <c r="F36" s="985"/>
      <c r="G36" s="986"/>
      <c r="H36" s="1000"/>
    </row>
    <row r="37" spans="3:8" ht="15.75">
      <c r="C37" s="995" t="s">
        <v>1558</v>
      </c>
      <c r="D37" s="1001" t="s">
        <v>2935</v>
      </c>
      <c r="E37" s="985"/>
      <c r="F37" s="985"/>
      <c r="G37" s="986"/>
      <c r="H37" s="1000"/>
    </row>
    <row r="38" spans="3:8" ht="12.75">
      <c r="C38" s="998" t="s">
        <v>937</v>
      </c>
      <c r="D38" s="988" t="s">
        <v>2894</v>
      </c>
      <c r="E38" s="985"/>
      <c r="F38" s="985"/>
      <c r="G38" s="986"/>
      <c r="H38" s="1000"/>
    </row>
    <row r="39" spans="3:8" ht="48">
      <c r="C39" s="1002" t="s">
        <v>939</v>
      </c>
      <c r="D39" s="993" t="s">
        <v>2936</v>
      </c>
      <c r="E39" s="985" t="s">
        <v>853</v>
      </c>
      <c r="F39" s="985">
        <v>1</v>
      </c>
      <c r="G39" s="1010"/>
      <c r="H39" s="986">
        <f>F39*G39</f>
        <v>0</v>
      </c>
    </row>
    <row r="40" spans="3:8" ht="12.75">
      <c r="C40" s="998" t="s">
        <v>959</v>
      </c>
      <c r="D40" s="1003" t="s">
        <v>2937</v>
      </c>
      <c r="E40" s="985"/>
      <c r="F40" s="985"/>
      <c r="G40" s="1010"/>
      <c r="H40" s="986"/>
    </row>
    <row r="41" spans="3:8" ht="24">
      <c r="C41" s="1002" t="s">
        <v>2938</v>
      </c>
      <c r="D41" s="993" t="s">
        <v>2939</v>
      </c>
      <c r="E41" s="985" t="s">
        <v>1575</v>
      </c>
      <c r="F41" s="985">
        <v>75</v>
      </c>
      <c r="G41" s="1010"/>
      <c r="H41" s="986">
        <f>F41*G41</f>
        <v>0</v>
      </c>
    </row>
    <row r="42" spans="3:8" ht="24">
      <c r="C42" s="1002" t="s">
        <v>961</v>
      </c>
      <c r="D42" s="993" t="s">
        <v>2940</v>
      </c>
      <c r="E42" s="985"/>
      <c r="F42" s="985">
        <v>50</v>
      </c>
      <c r="G42" s="1010"/>
      <c r="H42" s="986">
        <f>F42*G42</f>
        <v>0</v>
      </c>
    </row>
    <row r="43" spans="3:8" ht="12.75">
      <c r="C43" s="980"/>
      <c r="D43" s="991" t="s">
        <v>2899</v>
      </c>
      <c r="E43" s="985"/>
      <c r="F43" s="985"/>
      <c r="G43" s="986"/>
      <c r="H43" s="992">
        <f>SUM(H39:H42)</f>
        <v>0</v>
      </c>
    </row>
    <row r="44" spans="3:8" ht="12.75">
      <c r="C44" s="980"/>
      <c r="D44" s="991"/>
      <c r="E44" s="985"/>
      <c r="F44" s="985"/>
      <c r="G44" s="986"/>
      <c r="H44" s="986"/>
    </row>
    <row r="45" spans="3:8" ht="12.75">
      <c r="C45" s="980"/>
      <c r="D45" s="991" t="s">
        <v>147</v>
      </c>
      <c r="E45" s="985"/>
      <c r="F45" s="985"/>
      <c r="G45" s="986"/>
      <c r="H45" s="992">
        <f>H43+H35+H20+H12+H28</f>
        <v>0</v>
      </c>
    </row>
    <row r="46" spans="3:8" ht="12.75">
      <c r="C46" s="980"/>
      <c r="D46" s="1004" t="s">
        <v>2941</v>
      </c>
      <c r="E46" s="985"/>
      <c r="F46" s="985"/>
      <c r="G46" s="986"/>
      <c r="H46" s="992">
        <f>0.2*H45</f>
        <v>0</v>
      </c>
    </row>
    <row r="47" spans="3:8" ht="12.75">
      <c r="C47" s="980"/>
      <c r="D47" s="1004" t="s">
        <v>2942</v>
      </c>
      <c r="E47" s="985"/>
      <c r="F47" s="985"/>
      <c r="G47" s="986"/>
      <c r="H47" s="992">
        <f>SUM(H45:H46)</f>
        <v>0</v>
      </c>
    </row>
    <row r="48" spans="4:8" ht="12.75">
      <c r="D48" s="1005"/>
      <c r="F48" s="973"/>
      <c r="G48" s="1006"/>
      <c r="H48" s="1006"/>
    </row>
    <row r="49" spans="3:8" ht="12.75">
      <c r="C49" s="972" t="s">
        <v>2943</v>
      </c>
      <c r="D49" s="1005"/>
      <c r="F49" s="973"/>
      <c r="G49" s="1006"/>
      <c r="H49" s="1006"/>
    </row>
    <row r="50" spans="4:6" ht="12.75">
      <c r="D50" s="978"/>
      <c r="F50" s="973"/>
    </row>
    <row r="51" ht="12.75">
      <c r="D51" s="1005"/>
    </row>
    <row r="52" ht="12.75">
      <c r="D52" s="1005"/>
    </row>
    <row r="53" ht="12.75">
      <c r="D53" s="1005"/>
    </row>
    <row r="54" ht="12.75">
      <c r="D54" s="1005"/>
    </row>
    <row r="55" ht="12.75">
      <c r="D55" s="1005"/>
    </row>
    <row r="56" ht="12.75">
      <c r="D56" s="1005"/>
    </row>
    <row r="57" ht="12.75">
      <c r="D57" s="1005"/>
    </row>
    <row r="58" ht="12.75">
      <c r="D58" s="1005"/>
    </row>
    <row r="59" ht="12.75">
      <c r="D59" s="1005"/>
    </row>
    <row r="60" ht="12.75">
      <c r="D60" s="978"/>
    </row>
    <row r="61" ht="12.75">
      <c r="D61" s="978"/>
    </row>
    <row r="62" ht="12.75">
      <c r="D62" s="978"/>
    </row>
    <row r="63" spans="4:6" ht="12.75">
      <c r="D63" s="1005"/>
      <c r="F63" s="1007"/>
    </row>
    <row r="64" spans="4:6" ht="12.75">
      <c r="D64" s="1005"/>
      <c r="F64" s="1007"/>
    </row>
    <row r="65" spans="4:6" ht="12.75">
      <c r="D65" s="1005"/>
      <c r="F65" s="1007"/>
    </row>
    <row r="66" spans="4:6" ht="12.75">
      <c r="D66" s="978"/>
      <c r="F66" s="1007"/>
    </row>
    <row r="67" spans="4:6" ht="12.75">
      <c r="D67" s="1005"/>
      <c r="F67" s="1007"/>
    </row>
    <row r="68" spans="4:6" ht="12.75">
      <c r="D68" s="1005"/>
      <c r="F68" s="1007"/>
    </row>
    <row r="69" spans="4:6" ht="12.75">
      <c r="D69" s="1005"/>
      <c r="F69" s="1007"/>
    </row>
    <row r="70" spans="4:6" ht="12.75">
      <c r="D70" s="1005"/>
      <c r="F70" s="1007"/>
    </row>
    <row r="71" spans="4:6" ht="12.75">
      <c r="D71" s="1005"/>
      <c r="F71" s="1007"/>
    </row>
    <row r="72" spans="4:6" ht="12.75">
      <c r="D72" s="978"/>
      <c r="F72" s="1007"/>
    </row>
    <row r="73" spans="4:6" ht="12.75">
      <c r="D73" s="1005"/>
      <c r="F73" s="1007"/>
    </row>
    <row r="74" ht="12.75">
      <c r="D74" s="1005"/>
    </row>
    <row r="75" ht="12.75">
      <c r="D75" s="1005"/>
    </row>
    <row r="76" ht="12.75">
      <c r="D76" s="1005"/>
    </row>
    <row r="77" ht="12.75">
      <c r="D77" s="1005"/>
    </row>
    <row r="78" ht="12.75">
      <c r="D78" s="1005"/>
    </row>
    <row r="79" ht="12.75">
      <c r="D79" s="1005"/>
    </row>
    <row r="80" ht="12.75">
      <c r="D80" s="1005"/>
    </row>
    <row r="81" ht="12.75">
      <c r="D81" s="1005"/>
    </row>
    <row r="82" ht="12.75">
      <c r="D82" s="1005"/>
    </row>
    <row r="83" ht="12.75">
      <c r="D83" s="1005"/>
    </row>
    <row r="84" ht="12.75">
      <c r="D84" s="1005"/>
    </row>
    <row r="85" ht="12.75">
      <c r="D85" s="1005"/>
    </row>
    <row r="86" ht="12.75">
      <c r="D86" s="1005"/>
    </row>
    <row r="87" ht="12.75">
      <c r="D87" s="1005"/>
    </row>
    <row r="88" ht="12.75">
      <c r="D88" s="1005"/>
    </row>
    <row r="89" ht="12.75">
      <c r="D89" s="1005"/>
    </row>
    <row r="90" ht="12.75">
      <c r="D90" s="978"/>
    </row>
    <row r="91" ht="12.75">
      <c r="D91" s="1005"/>
    </row>
    <row r="92" ht="12.75">
      <c r="D92" s="1005"/>
    </row>
    <row r="93" ht="12.75">
      <c r="D93" s="1005"/>
    </row>
    <row r="94" ht="12.75">
      <c r="D94" s="1005"/>
    </row>
    <row r="95" ht="12.75">
      <c r="D95" s="1005"/>
    </row>
    <row r="96" ht="12.75">
      <c r="D96" s="1005"/>
    </row>
    <row r="97" ht="12.75">
      <c r="D97" s="1005"/>
    </row>
    <row r="98" ht="12.75">
      <c r="D98" s="1005"/>
    </row>
    <row r="99" ht="12.75">
      <c r="D99" s="1005"/>
    </row>
    <row r="100" ht="12.75">
      <c r="D100" s="1005"/>
    </row>
    <row r="101" ht="12.75">
      <c r="D101" s="1005"/>
    </row>
    <row r="102" ht="12.75">
      <c r="D102" s="1005"/>
    </row>
    <row r="103" ht="12.75">
      <c r="D103" s="1005"/>
    </row>
    <row r="104" ht="12.75">
      <c r="D104" s="1005"/>
    </row>
    <row r="105" ht="12.75">
      <c r="D105" s="1005"/>
    </row>
    <row r="106" ht="12.75">
      <c r="D106" s="1005"/>
    </row>
    <row r="107" ht="12.75">
      <c r="D107" s="1005"/>
    </row>
    <row r="108" ht="12.75">
      <c r="D108" s="1005"/>
    </row>
    <row r="109" ht="12.75">
      <c r="D109" s="1005"/>
    </row>
    <row r="110" ht="12.75">
      <c r="D110" s="1005"/>
    </row>
    <row r="111" ht="12.75">
      <c r="D111" s="1005"/>
    </row>
    <row r="112" ht="12.75">
      <c r="D112" s="978"/>
    </row>
    <row r="113" ht="12.75">
      <c r="D113" s="1005"/>
    </row>
    <row r="114" ht="12.75">
      <c r="D114" s="1005"/>
    </row>
    <row r="115" ht="12.75">
      <c r="D115" s="1005"/>
    </row>
    <row r="116" ht="12.75">
      <c r="D116" s="1005"/>
    </row>
    <row r="117" ht="12.75">
      <c r="D117" s="1005"/>
    </row>
    <row r="118" ht="12.75">
      <c r="D118" s="1005"/>
    </row>
    <row r="119" ht="12.75">
      <c r="D119" s="1005"/>
    </row>
    <row r="120" ht="12.75">
      <c r="D120" s="978"/>
    </row>
    <row r="121" ht="12.75">
      <c r="D121" s="1005"/>
    </row>
    <row r="122" ht="12.75">
      <c r="D122" s="1005"/>
    </row>
    <row r="123" ht="12.75">
      <c r="D123" s="1005"/>
    </row>
    <row r="124" ht="12.75">
      <c r="D124" s="1005"/>
    </row>
    <row r="125" ht="12.75">
      <c r="D125" s="978"/>
    </row>
    <row r="126" ht="12.75">
      <c r="D126" s="1005"/>
    </row>
    <row r="127" ht="12.75">
      <c r="D127" s="1005"/>
    </row>
    <row r="128" ht="12.75">
      <c r="D128" s="1005"/>
    </row>
    <row r="129" ht="12.75">
      <c r="D129" s="1005"/>
    </row>
    <row r="130" ht="12.75">
      <c r="D130" s="1005"/>
    </row>
    <row r="131" ht="12.75">
      <c r="D131" s="1005"/>
    </row>
    <row r="132" ht="12.75">
      <c r="D132" s="1005"/>
    </row>
    <row r="133" ht="12.75">
      <c r="D133" s="1005"/>
    </row>
    <row r="134" ht="12.75">
      <c r="D134" s="1005"/>
    </row>
    <row r="135" ht="12.75">
      <c r="D135" s="1005"/>
    </row>
    <row r="136" ht="12.75">
      <c r="D136" s="1005"/>
    </row>
    <row r="137" ht="12.75">
      <c r="D137" s="1005"/>
    </row>
    <row r="138" ht="12.75">
      <c r="D138" s="1005"/>
    </row>
    <row r="139" ht="12.75">
      <c r="D139" s="1005"/>
    </row>
    <row r="140" ht="12.75">
      <c r="D140" s="1005"/>
    </row>
    <row r="141" ht="12.75">
      <c r="D141" s="978"/>
    </row>
    <row r="142" ht="12.75">
      <c r="D142" s="978"/>
    </row>
    <row r="143" ht="12.75">
      <c r="D143" s="978"/>
    </row>
    <row r="144" ht="12.75">
      <c r="D144" s="1005"/>
    </row>
    <row r="145" ht="12.75">
      <c r="D145" s="1005"/>
    </row>
    <row r="146" ht="12.75">
      <c r="D146" s="1005"/>
    </row>
    <row r="147" ht="12.75">
      <c r="D147" s="978"/>
    </row>
    <row r="148" ht="12.75">
      <c r="D148" s="1005"/>
    </row>
    <row r="149" ht="12.75">
      <c r="D149" s="1005"/>
    </row>
    <row r="150" ht="12.75">
      <c r="D150" s="1005"/>
    </row>
    <row r="151" ht="12.75">
      <c r="D151" s="1005"/>
    </row>
    <row r="152" ht="12.75">
      <c r="D152" s="1005"/>
    </row>
    <row r="153" ht="12.75">
      <c r="D153" s="978"/>
    </row>
    <row r="154" ht="12.75">
      <c r="D154" s="1005"/>
    </row>
    <row r="155" ht="12.75">
      <c r="D155" s="1005"/>
    </row>
    <row r="156" ht="12.75">
      <c r="D156" s="1005"/>
    </row>
    <row r="157" ht="12.75">
      <c r="D157" s="1005"/>
    </row>
    <row r="158" ht="12.75">
      <c r="D158" s="1005"/>
    </row>
    <row r="159" ht="12.75">
      <c r="D159" s="1005"/>
    </row>
    <row r="160" ht="12.75">
      <c r="D160" s="1005"/>
    </row>
    <row r="161" ht="12.75">
      <c r="D161" s="1005"/>
    </row>
    <row r="162" ht="12.75">
      <c r="D162" s="1005"/>
    </row>
    <row r="163" ht="12.75">
      <c r="D163" s="1005"/>
    </row>
    <row r="164" ht="12.75">
      <c r="D164" s="1005"/>
    </row>
    <row r="165" ht="12.75">
      <c r="D165" s="1005"/>
    </row>
    <row r="166" ht="12.75">
      <c r="D166" s="1005"/>
    </row>
    <row r="167" ht="12.75">
      <c r="D167" s="1005"/>
    </row>
    <row r="168" ht="12.75">
      <c r="D168" s="1005"/>
    </row>
    <row r="169" ht="12.75">
      <c r="D169" s="1005"/>
    </row>
    <row r="170" ht="12.75">
      <c r="D170" s="1005"/>
    </row>
    <row r="171" ht="12.75">
      <c r="D171" s="978"/>
    </row>
    <row r="172" ht="12.75">
      <c r="D172" s="1005"/>
    </row>
    <row r="173" ht="12.75">
      <c r="D173" s="1005"/>
    </row>
    <row r="174" ht="12.75">
      <c r="D174" s="1005"/>
    </row>
    <row r="175" ht="12.75">
      <c r="D175" s="1005"/>
    </row>
    <row r="176" ht="12.75">
      <c r="D176" s="1005"/>
    </row>
    <row r="177" ht="12.75">
      <c r="D177" s="1005"/>
    </row>
    <row r="178" ht="12.75">
      <c r="D178" s="1005"/>
    </row>
    <row r="179" ht="12.75">
      <c r="D179" s="1005"/>
    </row>
    <row r="180" ht="12.75">
      <c r="D180" s="1005"/>
    </row>
    <row r="181" ht="12.75">
      <c r="D181" s="1005"/>
    </row>
    <row r="182" ht="12.75">
      <c r="D182" s="1005"/>
    </row>
    <row r="183" ht="12.75">
      <c r="D183" s="1005"/>
    </row>
    <row r="184" ht="12.75">
      <c r="D184" s="1005"/>
    </row>
    <row r="185" ht="12.75">
      <c r="D185" s="1005"/>
    </row>
    <row r="186" ht="12.75">
      <c r="D186" s="1005"/>
    </row>
    <row r="187" ht="12.75">
      <c r="D187" s="1005"/>
    </row>
    <row r="188" ht="12.75">
      <c r="D188" s="1005"/>
    </row>
    <row r="189" ht="12.75">
      <c r="D189" s="1005"/>
    </row>
    <row r="190" ht="12.75">
      <c r="D190" s="1005"/>
    </row>
    <row r="191" ht="12.75">
      <c r="D191" s="1005"/>
    </row>
    <row r="192" ht="12.75">
      <c r="D192" s="1005"/>
    </row>
    <row r="193" ht="12.75">
      <c r="D193" s="978"/>
    </row>
    <row r="194" ht="12.75">
      <c r="D194" s="1005"/>
    </row>
    <row r="195" ht="12.75">
      <c r="D195" s="1005"/>
    </row>
    <row r="196" ht="12.75">
      <c r="D196" s="1005"/>
    </row>
    <row r="197" ht="12.75">
      <c r="D197" s="1005"/>
    </row>
    <row r="198" ht="12.75">
      <c r="D198" s="1005"/>
    </row>
    <row r="199" ht="12.75">
      <c r="D199" s="1005"/>
    </row>
    <row r="200" ht="12.75">
      <c r="D200" s="1005"/>
    </row>
    <row r="201" ht="12.75">
      <c r="D201" s="978"/>
    </row>
    <row r="202" ht="12.75">
      <c r="D202" s="1005"/>
    </row>
    <row r="203" ht="12.75">
      <c r="D203" s="1005"/>
    </row>
    <row r="204" ht="12.75">
      <c r="D204" s="1005"/>
    </row>
    <row r="205" ht="12.75">
      <c r="D205" s="1005"/>
    </row>
    <row r="206" ht="12.75">
      <c r="D206" s="978"/>
    </row>
    <row r="207" ht="12.75">
      <c r="D207" s="1005"/>
    </row>
    <row r="208" ht="12.75">
      <c r="D208" s="1005"/>
    </row>
    <row r="209" ht="12.75">
      <c r="D209" s="1005"/>
    </row>
    <row r="210" ht="12.75">
      <c r="D210" s="1005"/>
    </row>
    <row r="211" ht="12.75">
      <c r="D211" s="1005"/>
    </row>
    <row r="212" ht="12.75">
      <c r="D212" s="1005"/>
    </row>
    <row r="213" ht="12.75">
      <c r="D213" s="1005"/>
    </row>
    <row r="214" ht="12.75">
      <c r="D214" s="1005"/>
    </row>
    <row r="215" ht="12.75">
      <c r="D215" s="1005"/>
    </row>
    <row r="216" ht="12.75">
      <c r="D216" s="1005"/>
    </row>
    <row r="217" ht="12.75">
      <c r="D217" s="1005"/>
    </row>
    <row r="218" ht="12.75">
      <c r="D218" s="1005"/>
    </row>
    <row r="219" ht="12.75">
      <c r="D219" s="1005"/>
    </row>
    <row r="220" ht="12.75">
      <c r="D220" s="1005"/>
    </row>
    <row r="221" ht="12.75">
      <c r="D221" s="1005"/>
    </row>
    <row r="222" ht="12.75">
      <c r="D222" s="978"/>
    </row>
    <row r="223" ht="12.75">
      <c r="D223" s="978"/>
    </row>
    <row r="224" ht="12.75">
      <c r="D224" s="978"/>
    </row>
    <row r="225" ht="12.75">
      <c r="D225" s="1005"/>
    </row>
    <row r="226" ht="12.75">
      <c r="D226" s="1005"/>
    </row>
    <row r="227" ht="12.75">
      <c r="D227" s="1005"/>
    </row>
    <row r="228" ht="12.75">
      <c r="D228" s="978"/>
    </row>
    <row r="229" ht="12.75">
      <c r="D229" s="1005"/>
    </row>
    <row r="230" ht="12.75">
      <c r="D230" s="1005"/>
    </row>
    <row r="231" ht="12.75">
      <c r="D231" s="1005"/>
    </row>
    <row r="232" ht="12.75">
      <c r="D232" s="1005"/>
    </row>
    <row r="233" ht="12.75">
      <c r="D233" s="1005"/>
    </row>
    <row r="234" ht="12.75">
      <c r="D234" s="978"/>
    </row>
    <row r="235" ht="12.75">
      <c r="D235" s="1005"/>
    </row>
    <row r="236" ht="12.75">
      <c r="D236" s="1005"/>
    </row>
    <row r="237" ht="12.75">
      <c r="D237" s="1005"/>
    </row>
    <row r="238" ht="12.75">
      <c r="D238" s="1005"/>
    </row>
    <row r="239" ht="12.75">
      <c r="D239" s="1005"/>
    </row>
    <row r="240" ht="12.75">
      <c r="D240" s="1005"/>
    </row>
    <row r="241" ht="12.75">
      <c r="D241" s="1005"/>
    </row>
    <row r="242" ht="12.75">
      <c r="D242" s="1005"/>
    </row>
    <row r="243" ht="12.75">
      <c r="D243" s="1005"/>
    </row>
    <row r="244" ht="12.75">
      <c r="D244" s="1005"/>
    </row>
    <row r="245" ht="12.75">
      <c r="D245" s="1005"/>
    </row>
    <row r="246" ht="12.75">
      <c r="D246" s="1005"/>
    </row>
    <row r="247" ht="12.75">
      <c r="D247" s="1005"/>
    </row>
    <row r="248" ht="12.75">
      <c r="D248" s="1005"/>
    </row>
    <row r="249" ht="12.75">
      <c r="D249" s="1005"/>
    </row>
    <row r="250" ht="12.75">
      <c r="D250" s="1005"/>
    </row>
    <row r="251" ht="12.75">
      <c r="D251" s="1005"/>
    </row>
    <row r="252" ht="12.75">
      <c r="D252" s="978"/>
    </row>
    <row r="253" ht="12.75">
      <c r="D253" s="1005"/>
    </row>
    <row r="254" ht="12.75">
      <c r="D254" s="1005"/>
    </row>
    <row r="255" ht="12.75">
      <c r="D255" s="1005"/>
    </row>
    <row r="256" ht="12.75">
      <c r="D256" s="1005"/>
    </row>
    <row r="257" ht="12.75">
      <c r="D257" s="1005"/>
    </row>
    <row r="258" ht="12.75">
      <c r="D258" s="1005"/>
    </row>
    <row r="259" ht="12.75">
      <c r="D259" s="1005"/>
    </row>
    <row r="260" ht="12.75">
      <c r="D260" s="1005"/>
    </row>
    <row r="261" ht="12.75">
      <c r="D261" s="1005"/>
    </row>
    <row r="262" ht="12.75">
      <c r="D262" s="1005"/>
    </row>
    <row r="263" ht="12.75">
      <c r="D263" s="1005"/>
    </row>
    <row r="264" ht="12.75">
      <c r="D264" s="1005"/>
    </row>
    <row r="265" ht="12.75">
      <c r="D265" s="1005"/>
    </row>
    <row r="266" ht="12.75">
      <c r="D266" s="1005"/>
    </row>
    <row r="267" ht="12.75">
      <c r="D267" s="1005"/>
    </row>
    <row r="268" ht="12.75">
      <c r="D268" s="1005"/>
    </row>
    <row r="269" ht="12.75">
      <c r="D269" s="1005"/>
    </row>
    <row r="270" ht="12.75">
      <c r="D270" s="1005"/>
    </row>
    <row r="271" ht="12.75">
      <c r="D271" s="1005"/>
    </row>
    <row r="272" ht="12.75">
      <c r="D272" s="1005"/>
    </row>
    <row r="273" ht="12.75">
      <c r="D273" s="1005"/>
    </row>
    <row r="274" ht="12.75">
      <c r="D274" s="978"/>
    </row>
    <row r="275" ht="12.75">
      <c r="D275" s="1005"/>
    </row>
    <row r="276" ht="12.75">
      <c r="D276" s="1005"/>
    </row>
    <row r="277" ht="12.75">
      <c r="D277" s="1005"/>
    </row>
    <row r="278" ht="12.75">
      <c r="D278" s="1005"/>
    </row>
    <row r="279" ht="12.75">
      <c r="D279" s="1005"/>
    </row>
    <row r="280" ht="12.75">
      <c r="D280" s="1005"/>
    </row>
    <row r="281" ht="12.75">
      <c r="D281" s="1005"/>
    </row>
    <row r="282" ht="12.75">
      <c r="D282" s="978"/>
    </row>
    <row r="287" ht="12.75">
      <c r="D287" s="1008"/>
    </row>
    <row r="294" ht="12.75">
      <c r="D294" s="1005"/>
    </row>
    <row r="303" ht="12.75">
      <c r="D303" s="1008"/>
    </row>
    <row r="304" ht="12.75">
      <c r="D304" s="1008"/>
    </row>
    <row r="305" ht="12.75">
      <c r="D305" s="1008"/>
    </row>
    <row r="308" ht="12.75">
      <c r="D308" s="1008"/>
    </row>
    <row r="319" ht="12.75">
      <c r="D319" s="1008"/>
    </row>
    <row r="327" ht="12.75">
      <c r="D327" s="1008"/>
    </row>
    <row r="328" ht="12.75">
      <c r="D328" s="1008"/>
    </row>
    <row r="333" ht="12.75">
      <c r="D333" s="1008"/>
    </row>
    <row r="356" ht="12.75">
      <c r="D356" s="1008"/>
    </row>
    <row r="357" ht="12.75">
      <c r="D357" s="1008"/>
    </row>
    <row r="378" ht="12.75">
      <c r="D378" s="1008"/>
    </row>
    <row r="388" ht="12.75">
      <c r="D388" s="1008"/>
    </row>
    <row r="394" ht="12.75">
      <c r="D394" s="1005"/>
    </row>
    <row r="401" ht="12.75">
      <c r="D401" s="1008"/>
    </row>
    <row r="412" ht="12.75">
      <c r="D412" s="1008"/>
    </row>
    <row r="424" ht="12.75">
      <c r="D424" s="1008"/>
    </row>
    <row r="425" ht="12.75">
      <c r="D425" s="1008"/>
    </row>
    <row r="430" ht="12.75">
      <c r="D430" s="1008"/>
    </row>
    <row r="452" ht="12.75">
      <c r="D452" s="1008"/>
    </row>
    <row r="471" ht="12.75">
      <c r="D471" s="1005"/>
    </row>
    <row r="472" ht="12.75">
      <c r="D472" s="1005"/>
    </row>
    <row r="473" ht="12.75">
      <c r="D473" s="1005"/>
    </row>
    <row r="477" ht="12.75">
      <c r="D477" s="1008"/>
    </row>
    <row r="486" ht="12.75">
      <c r="D486" s="1008"/>
    </row>
    <row r="495" ht="12.75">
      <c r="D495" s="1008"/>
    </row>
    <row r="496" ht="12.75">
      <c r="D496" s="1008"/>
    </row>
    <row r="501" ht="12.75">
      <c r="D501" s="1008"/>
    </row>
    <row r="502" ht="12.75">
      <c r="D502" s="1008"/>
    </row>
    <row r="506" ht="12.75">
      <c r="D506" s="1008"/>
    </row>
    <row r="528" ht="12.75">
      <c r="D528" s="1008"/>
    </row>
    <row r="542" ht="12.75">
      <c r="D542" s="1008"/>
    </row>
    <row r="549" ht="12.75">
      <c r="D549" s="1008"/>
    </row>
    <row r="561" ht="12.75">
      <c r="D561" s="1008"/>
    </row>
    <row r="562" ht="12.75">
      <c r="D562" s="1008"/>
    </row>
    <row r="566" ht="12.75">
      <c r="D566" s="1008"/>
    </row>
    <row r="584" ht="12.75">
      <c r="D584" s="1008"/>
    </row>
    <row r="598" ht="12.75">
      <c r="D598" s="1008"/>
    </row>
    <row r="604" ht="12.75">
      <c r="D604" s="1008"/>
    </row>
    <row r="612" ht="12.75">
      <c r="D612" s="1008"/>
    </row>
    <row r="615" ht="12.75">
      <c r="D615" s="1008"/>
    </row>
    <row r="616" ht="12.75">
      <c r="D616" s="1008"/>
    </row>
    <row r="620" ht="12.75">
      <c r="D620" s="1008"/>
    </row>
    <row r="644" ht="12.75">
      <c r="D644" s="1008"/>
    </row>
    <row r="661" ht="12.75">
      <c r="D661" s="1008"/>
    </row>
    <row r="668" ht="12.75">
      <c r="D668" s="1008"/>
    </row>
    <row r="680" ht="12.75">
      <c r="D680" s="1008"/>
    </row>
    <row r="691" ht="12.75">
      <c r="D691" s="1008"/>
    </row>
    <row r="692" ht="12.75">
      <c r="D692" s="1008"/>
    </row>
    <row r="695" ht="12.75">
      <c r="D695" s="1008"/>
    </row>
    <row r="706" ht="12.75">
      <c r="D706" s="1008"/>
    </row>
    <row r="714" ht="12.75">
      <c r="D714" s="1008"/>
    </row>
    <row r="715" ht="12.75">
      <c r="D715" s="1008"/>
    </row>
    <row r="720" ht="12.75">
      <c r="D720" s="1008"/>
    </row>
    <row r="721" ht="12.75">
      <c r="D721" s="1008"/>
    </row>
    <row r="725" ht="12.75">
      <c r="D725" s="1008"/>
    </row>
    <row r="747" ht="12.75">
      <c r="D747" s="1008"/>
    </row>
    <row r="765" ht="12.75">
      <c r="D765" s="1008"/>
    </row>
    <row r="772" ht="12.75">
      <c r="D772" s="1008"/>
    </row>
    <row r="784" ht="12.75">
      <c r="D784" s="1008"/>
    </row>
    <row r="785" ht="12.75">
      <c r="D785" s="1008"/>
    </row>
    <row r="790" ht="12.75">
      <c r="D790" s="1008"/>
    </row>
    <row r="812" ht="12.75">
      <c r="D812" s="1008"/>
    </row>
    <row r="827" ht="12.75">
      <c r="D827" s="1008"/>
    </row>
    <row r="835" ht="12.75">
      <c r="D835" s="1008"/>
    </row>
    <row r="846" ht="12.75">
      <c r="D846" s="1008"/>
    </row>
    <row r="847" ht="12.75">
      <c r="D847" s="1008"/>
    </row>
    <row r="851" ht="12.75">
      <c r="D851" s="1008"/>
    </row>
    <row r="859" ht="12.75">
      <c r="D859" s="1008"/>
    </row>
    <row r="877" ht="12.75">
      <c r="D877" s="1008"/>
    </row>
    <row r="885" ht="12.75">
      <c r="D885" s="1008"/>
    </row>
    <row r="891" ht="12.75">
      <c r="D891" s="1008"/>
    </row>
    <row r="892" ht="12.75">
      <c r="D892" s="1008"/>
    </row>
    <row r="895" ht="12.75">
      <c r="D895" s="1008"/>
    </row>
    <row r="906" ht="12.75">
      <c r="D906" s="1008"/>
    </row>
    <row r="907" ht="12.75">
      <c r="D907" s="1008"/>
    </row>
    <row r="911" ht="12.75">
      <c r="D911" s="1008"/>
    </row>
    <row r="929" ht="12.75">
      <c r="D929" s="1008"/>
    </row>
    <row r="946" ht="12.75">
      <c r="D946" s="1008"/>
    </row>
    <row r="953" ht="12.75">
      <c r="D953" s="1008"/>
    </row>
    <row r="965" ht="12.75">
      <c r="D965" s="1008"/>
    </row>
    <row r="966" ht="12.75">
      <c r="D966" s="1008"/>
    </row>
    <row r="971" ht="12.75">
      <c r="D971" s="1008"/>
    </row>
    <row r="987" ht="12.75">
      <c r="D987" s="1008"/>
    </row>
    <row r="1000" ht="12.75">
      <c r="D1000" s="1008"/>
    </row>
    <row r="1012" ht="12.75">
      <c r="D1012" s="1008"/>
    </row>
    <row r="1013" ht="12.75">
      <c r="D1013" s="1008"/>
    </row>
    <row r="1018" ht="12.75">
      <c r="D1018" s="1008"/>
    </row>
    <row r="1039" ht="12.75">
      <c r="D1039" s="1008"/>
    </row>
    <row r="1040" ht="12.75">
      <c r="D1040" s="1008"/>
    </row>
    <row r="1051" ht="12.75">
      <c r="D1051" s="1008"/>
    </row>
    <row r="1071" ht="12.75">
      <c r="D1071" s="1008"/>
    </row>
    <row r="1078" ht="12.75">
      <c r="D1078" s="1008"/>
    </row>
    <row r="1090" ht="12.75">
      <c r="D1090" s="1008"/>
    </row>
    <row r="1091" ht="12.75">
      <c r="D1091" s="1008"/>
    </row>
    <row r="1095" ht="12.75">
      <c r="D1095" s="1008"/>
    </row>
    <row r="1112" ht="12.75">
      <c r="D1112" s="1008"/>
    </row>
    <row r="1127" ht="12.75">
      <c r="D1127" s="1008"/>
    </row>
    <row r="1143" ht="12.75">
      <c r="D1143" s="1009"/>
    </row>
  </sheetData>
  <sheetProtection password="EA3C"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7">
      <selection activeCell="B25" sqref="B25"/>
    </sheetView>
  </sheetViews>
  <sheetFormatPr defaultColWidth="9.00390625" defaultRowHeight="12.75"/>
  <cols>
    <col min="1" max="1" width="4.125" style="59" customWidth="1"/>
    <col min="2" max="2" width="34.125" style="59" customWidth="1"/>
    <col min="3" max="3" width="7.125" style="59" customWidth="1"/>
    <col min="4" max="4" width="3.375" style="59" customWidth="1"/>
    <col min="5" max="5" width="8.625" style="59" customWidth="1"/>
    <col min="6" max="6" width="3.25390625" style="59" customWidth="1"/>
    <col min="7" max="7" width="22.75390625" style="59" customWidth="1"/>
    <col min="8" max="13" width="0" style="59" hidden="1" customWidth="1"/>
    <col min="14" max="14" width="11.125" style="59" customWidth="1"/>
    <col min="15" max="16384" width="9.125" style="59" customWidth="1"/>
  </cols>
  <sheetData>
    <row r="1" spans="1:14" ht="12.75">
      <c r="A1" s="12"/>
      <c r="B1" s="12"/>
      <c r="C1" s="12"/>
      <c r="D1" s="12"/>
      <c r="E1" s="12"/>
      <c r="F1" s="12"/>
      <c r="G1" s="12"/>
      <c r="H1" s="12"/>
      <c r="I1" s="12"/>
      <c r="J1" s="12"/>
      <c r="K1" s="12"/>
      <c r="L1" s="12"/>
      <c r="M1" s="12"/>
      <c r="N1" s="12"/>
    </row>
    <row r="2" spans="1:14" ht="15.75">
      <c r="A2" s="12"/>
      <c r="B2" s="64" t="s">
        <v>39</v>
      </c>
      <c r="C2" s="65"/>
      <c r="D2" s="65"/>
      <c r="E2" s="65"/>
      <c r="F2" s="65"/>
      <c r="G2" s="66" t="s">
        <v>40</v>
      </c>
      <c r="H2" s="12"/>
      <c r="I2" s="12"/>
      <c r="J2" s="12"/>
      <c r="K2" s="12"/>
      <c r="L2" s="12"/>
      <c r="M2" s="12"/>
      <c r="N2" s="12"/>
    </row>
    <row r="3" spans="1:14" ht="12.75">
      <c r="A3" s="12"/>
      <c r="B3" s="12"/>
      <c r="C3" s="12"/>
      <c r="D3" s="12"/>
      <c r="E3" s="12"/>
      <c r="F3" s="12"/>
      <c r="G3" s="12"/>
      <c r="H3" s="12"/>
      <c r="I3" s="12"/>
      <c r="J3" s="12"/>
      <c r="K3" s="12"/>
      <c r="L3" s="12"/>
      <c r="M3" s="12"/>
      <c r="N3" s="12"/>
    </row>
    <row r="4" spans="1:14" ht="15">
      <c r="A4" s="7"/>
      <c r="B4" s="6" t="s">
        <v>41</v>
      </c>
      <c r="C4" s="7"/>
      <c r="D4" s="7"/>
      <c r="E4" s="8"/>
      <c r="F4" s="7"/>
      <c r="G4" s="8">
        <f>'A, B -GO'!G15</f>
        <v>0</v>
      </c>
      <c r="H4" s="4"/>
      <c r="I4" s="1"/>
      <c r="J4" s="1"/>
      <c r="K4" s="1"/>
      <c r="L4" s="1"/>
      <c r="M4" s="1"/>
      <c r="N4" s="1"/>
    </row>
    <row r="5" spans="1:14" ht="15">
      <c r="A5" s="7"/>
      <c r="B5" s="6"/>
      <c r="C5" s="7"/>
      <c r="D5" s="7"/>
      <c r="E5" s="8"/>
      <c r="F5" s="7"/>
      <c r="G5" s="7"/>
      <c r="H5" s="4"/>
      <c r="I5" s="1"/>
      <c r="J5" s="1"/>
      <c r="K5" s="1"/>
      <c r="L5" s="1"/>
      <c r="M5" s="1"/>
      <c r="N5" s="1"/>
    </row>
    <row r="6" spans="1:14" ht="15">
      <c r="A6" s="7"/>
      <c r="B6" s="6" t="s">
        <v>42</v>
      </c>
      <c r="C6" s="7"/>
      <c r="D6" s="7"/>
      <c r="E6" s="8"/>
      <c r="F6" s="7"/>
      <c r="G6" s="8">
        <f>'A, B -GO'!G43</f>
        <v>0</v>
      </c>
      <c r="H6" s="4"/>
      <c r="I6" s="1"/>
      <c r="J6" s="1"/>
      <c r="K6" s="1"/>
      <c r="L6" s="1"/>
      <c r="M6" s="1"/>
      <c r="N6" s="1"/>
    </row>
    <row r="7" spans="1:14" ht="15">
      <c r="A7" s="7"/>
      <c r="B7" s="6"/>
      <c r="C7" s="7"/>
      <c r="D7" s="7"/>
      <c r="E7" s="8"/>
      <c r="F7" s="7"/>
      <c r="G7" s="7"/>
      <c r="H7" s="4"/>
      <c r="I7" s="1"/>
      <c r="J7" s="1"/>
      <c r="K7" s="1"/>
      <c r="L7" s="1"/>
      <c r="M7" s="1"/>
      <c r="N7" s="1"/>
    </row>
    <row r="8" spans="1:14" ht="15">
      <c r="A8" s="1"/>
      <c r="B8" s="6" t="s">
        <v>43</v>
      </c>
      <c r="C8" s="7"/>
      <c r="D8" s="7"/>
      <c r="E8" s="8"/>
      <c r="F8" s="7"/>
      <c r="G8" s="8">
        <f>'A, B -GO'!G48</f>
        <v>0</v>
      </c>
      <c r="H8" s="4"/>
      <c r="I8" s="1"/>
      <c r="J8" s="1"/>
      <c r="K8" s="1"/>
      <c r="L8" s="1"/>
      <c r="M8" s="1"/>
      <c r="N8" s="1"/>
    </row>
    <row r="9" spans="1:14" ht="15">
      <c r="A9" s="1"/>
      <c r="B9" s="6"/>
      <c r="C9" s="7"/>
      <c r="D9" s="7"/>
      <c r="E9" s="8"/>
      <c r="F9" s="7"/>
      <c r="G9" s="8"/>
      <c r="H9" s="4"/>
      <c r="I9" s="1"/>
      <c r="J9" s="1"/>
      <c r="K9" s="1"/>
      <c r="L9" s="1"/>
      <c r="M9" s="1"/>
      <c r="N9" s="1"/>
    </row>
    <row r="10" spans="1:14" ht="30">
      <c r="A10" s="1"/>
      <c r="B10" s="6" t="s">
        <v>2945</v>
      </c>
      <c r="C10" s="7"/>
      <c r="D10" s="7"/>
      <c r="E10" s="8"/>
      <c r="F10" s="7"/>
      <c r="G10" s="8">
        <f>'C1 -Krajinska'!G2</f>
        <v>0</v>
      </c>
      <c r="H10" s="4"/>
      <c r="I10" s="1"/>
      <c r="J10" s="1"/>
      <c r="K10" s="1"/>
      <c r="L10" s="1"/>
      <c r="M10" s="1"/>
      <c r="N10" s="1"/>
    </row>
    <row r="11" spans="1:14" ht="15">
      <c r="A11" s="1"/>
      <c r="H11" s="4"/>
      <c r="I11" s="1"/>
      <c r="J11" s="1"/>
      <c r="K11" s="1"/>
      <c r="L11" s="1"/>
      <c r="M11" s="1"/>
      <c r="N11" s="1"/>
    </row>
    <row r="12" spans="1:14" ht="15">
      <c r="A12" s="1"/>
      <c r="B12" s="19" t="s">
        <v>44</v>
      </c>
      <c r="C12" s="8"/>
      <c r="D12" s="8"/>
      <c r="E12" s="8"/>
      <c r="F12" s="8"/>
      <c r="G12" s="8">
        <f>'D - Zunanja'!F15</f>
        <v>0</v>
      </c>
      <c r="H12" s="4"/>
      <c r="I12" s="1"/>
      <c r="J12" s="1"/>
      <c r="K12" s="1"/>
      <c r="L12" s="1"/>
      <c r="M12" s="1"/>
      <c r="N12" s="1"/>
    </row>
    <row r="13" spans="1:14" ht="15">
      <c r="A13" s="1"/>
      <c r="B13" s="19"/>
      <c r="C13" s="8"/>
      <c r="D13" s="8"/>
      <c r="E13" s="8"/>
      <c r="F13" s="8"/>
      <c r="G13" s="8"/>
      <c r="H13" s="4"/>
      <c r="I13" s="1"/>
      <c r="J13" s="1"/>
      <c r="K13" s="1"/>
      <c r="L13" s="1"/>
      <c r="M13" s="1"/>
      <c r="N13" s="1"/>
    </row>
    <row r="14" spans="1:14" ht="15">
      <c r="A14" s="1"/>
      <c r="B14" s="19" t="s">
        <v>45</v>
      </c>
      <c r="C14" s="8"/>
      <c r="D14" s="8"/>
      <c r="E14" s="8"/>
      <c r="F14" s="8"/>
      <c r="G14" s="8">
        <f>'E -Elektro'!F42</f>
        <v>0</v>
      </c>
      <c r="H14" s="4"/>
      <c r="I14" s="1"/>
      <c r="J14" s="1"/>
      <c r="K14" s="1"/>
      <c r="L14" s="1"/>
      <c r="M14" s="1"/>
      <c r="N14" s="1"/>
    </row>
    <row r="15" spans="1:14" ht="15">
      <c r="A15" s="1"/>
      <c r="B15" s="19"/>
      <c r="C15" s="8"/>
      <c r="D15" s="8"/>
      <c r="E15" s="8"/>
      <c r="F15" s="8"/>
      <c r="G15" s="8"/>
      <c r="H15" s="4"/>
      <c r="I15" s="1"/>
      <c r="J15" s="1"/>
      <c r="K15" s="1"/>
      <c r="L15" s="1"/>
      <c r="M15" s="1"/>
      <c r="N15" s="1"/>
    </row>
    <row r="16" spans="1:14" ht="15">
      <c r="A16" s="1"/>
      <c r="B16" s="19" t="s">
        <v>46</v>
      </c>
      <c r="C16" s="8"/>
      <c r="D16" s="8"/>
      <c r="E16" s="8"/>
      <c r="F16" s="8"/>
      <c r="G16" s="8">
        <f>'F - Telekomunikacije'!F34</f>
        <v>0</v>
      </c>
      <c r="H16" s="4"/>
      <c r="I16" s="1"/>
      <c r="J16" s="1"/>
      <c r="K16" s="1"/>
      <c r="L16" s="1"/>
      <c r="M16" s="1"/>
      <c r="N16" s="1"/>
    </row>
    <row r="17" spans="1:14" ht="15">
      <c r="A17" s="1"/>
      <c r="B17" s="19"/>
      <c r="C17" s="8"/>
      <c r="D17" s="8"/>
      <c r="E17" s="8"/>
      <c r="F17" s="8"/>
      <c r="G17" s="8"/>
      <c r="H17" s="4"/>
      <c r="I17" s="1"/>
      <c r="J17" s="1"/>
      <c r="K17" s="1"/>
      <c r="L17" s="1"/>
      <c r="M17" s="1"/>
      <c r="N17" s="1"/>
    </row>
    <row r="18" spans="1:14" ht="15">
      <c r="A18" s="1"/>
      <c r="B18" s="19" t="s">
        <v>47</v>
      </c>
      <c r="C18" s="8"/>
      <c r="D18" s="8"/>
      <c r="E18" s="8"/>
      <c r="F18" s="8"/>
      <c r="G18" s="8">
        <f>'G - Strojne'!F9</f>
        <v>0</v>
      </c>
      <c r="H18" s="4"/>
      <c r="I18" s="1"/>
      <c r="J18" s="1"/>
      <c r="K18" s="1"/>
      <c r="L18" s="1"/>
      <c r="M18" s="1"/>
      <c r="N18" s="1"/>
    </row>
    <row r="19" spans="1:14" ht="15">
      <c r="A19" s="1"/>
      <c r="B19" s="19"/>
      <c r="C19" s="8"/>
      <c r="D19" s="8"/>
      <c r="E19" s="8"/>
      <c r="F19" s="8"/>
      <c r="G19" s="8"/>
      <c r="H19" s="4"/>
      <c r="I19" s="1"/>
      <c r="J19" s="1"/>
      <c r="K19" s="1"/>
      <c r="L19" s="1"/>
      <c r="M19" s="1"/>
      <c r="N19" s="1"/>
    </row>
    <row r="20" spans="1:14" ht="15">
      <c r="A20" s="1"/>
      <c r="B20" s="19" t="s">
        <v>48</v>
      </c>
      <c r="C20" s="8"/>
      <c r="D20" s="8"/>
      <c r="E20" s="8"/>
      <c r="F20" s="8"/>
      <c r="G20" s="8">
        <f>'H - Trafo'!F16</f>
        <v>0</v>
      </c>
      <c r="H20" s="4"/>
      <c r="I20" s="1"/>
      <c r="J20" s="1"/>
      <c r="K20" s="1"/>
      <c r="L20" s="1"/>
      <c r="M20" s="1"/>
      <c r="N20" s="1"/>
    </row>
    <row r="21" spans="1:14" ht="15">
      <c r="A21" s="1"/>
      <c r="B21" s="19"/>
      <c r="C21" s="8"/>
      <c r="D21" s="8"/>
      <c r="E21" s="8"/>
      <c r="F21" s="8"/>
      <c r="G21" s="8"/>
      <c r="H21" s="4"/>
      <c r="I21" s="1"/>
      <c r="J21" s="1"/>
      <c r="K21" s="1"/>
      <c r="L21" s="1"/>
      <c r="M21" s="1"/>
      <c r="N21" s="1"/>
    </row>
    <row r="22" spans="1:14" ht="15">
      <c r="A22" s="1"/>
      <c r="B22" s="19" t="s">
        <v>2885</v>
      </c>
      <c r="C22" s="8"/>
      <c r="D22" s="8"/>
      <c r="E22" s="8"/>
      <c r="F22" s="8"/>
      <c r="G22" s="8">
        <f>'I-začasna trafo'!H45</f>
        <v>0</v>
      </c>
      <c r="H22" s="4"/>
      <c r="I22" s="1"/>
      <c r="J22" s="1"/>
      <c r="K22" s="1"/>
      <c r="L22" s="1"/>
      <c r="M22" s="1"/>
      <c r="N22" s="1"/>
    </row>
    <row r="23" spans="1:14" ht="15">
      <c r="A23" s="1"/>
      <c r="B23" s="6"/>
      <c r="C23" s="7"/>
      <c r="D23" s="7"/>
      <c r="E23" s="8"/>
      <c r="F23" s="7"/>
      <c r="G23" s="8"/>
      <c r="H23" s="4"/>
      <c r="I23" s="1"/>
      <c r="J23" s="1"/>
      <c r="K23" s="1"/>
      <c r="L23" s="1"/>
      <c r="M23" s="1"/>
      <c r="N23" s="1"/>
    </row>
    <row r="24" spans="1:14" ht="30">
      <c r="A24" s="1"/>
      <c r="B24" s="67" t="s">
        <v>2946</v>
      </c>
      <c r="C24" s="68"/>
      <c r="D24" s="68"/>
      <c r="E24" s="69"/>
      <c r="F24" s="68"/>
      <c r="G24" s="69">
        <f>SUM(G4:G23)</f>
        <v>0</v>
      </c>
      <c r="H24" s="4"/>
      <c r="I24" s="1"/>
      <c r="J24" s="1"/>
      <c r="K24" s="1"/>
      <c r="L24" s="1"/>
      <c r="M24" s="1"/>
      <c r="N24" s="1"/>
    </row>
    <row r="25" spans="1:14" ht="15">
      <c r="A25" s="1"/>
      <c r="B25" s="19"/>
      <c r="C25" s="7"/>
      <c r="D25" s="7"/>
      <c r="E25" s="8"/>
      <c r="F25" s="7"/>
      <c r="G25" s="8"/>
      <c r="H25" s="4"/>
      <c r="I25" s="1"/>
      <c r="J25" s="1"/>
      <c r="K25" s="1"/>
      <c r="L25" s="1"/>
      <c r="M25" s="1"/>
      <c r="N25" s="1"/>
    </row>
    <row r="26" ht="12.75">
      <c r="B26" s="880"/>
    </row>
    <row r="27" spans="2:7" ht="15">
      <c r="B27" s="7" t="s">
        <v>2880</v>
      </c>
      <c r="C27" s="7" t="s">
        <v>1696</v>
      </c>
      <c r="D27" s="7"/>
      <c r="E27" s="895"/>
      <c r="F27" s="7"/>
      <c r="G27" s="8">
        <f>G24*E27/100</f>
        <v>0</v>
      </c>
    </row>
    <row r="28" ht="12.75">
      <c r="G28" s="881"/>
    </row>
    <row r="29" ht="12.75">
      <c r="G29" s="881"/>
    </row>
    <row r="30" ht="12.75">
      <c r="G30" s="881"/>
    </row>
    <row r="31" spans="2:7" ht="15">
      <c r="B31" s="7" t="s">
        <v>2881</v>
      </c>
      <c r="C31" s="7"/>
      <c r="D31" s="7"/>
      <c r="E31" s="7"/>
      <c r="F31" s="7"/>
      <c r="G31" s="8">
        <f>G24-G27</f>
        <v>0</v>
      </c>
    </row>
    <row r="32" ht="12.75">
      <c r="G32" s="881"/>
    </row>
    <row r="33" spans="2:7" ht="15">
      <c r="B33" s="7" t="s">
        <v>2882</v>
      </c>
      <c r="C33" s="7" t="s">
        <v>1696</v>
      </c>
      <c r="D33" s="7"/>
      <c r="E33" s="8">
        <v>20</v>
      </c>
      <c r="F33" s="7"/>
      <c r="G33" s="8">
        <f>G31*E33/100</f>
        <v>0</v>
      </c>
    </row>
    <row r="34" spans="2:7" ht="15.75">
      <c r="B34" s="21"/>
      <c r="C34" s="21"/>
      <c r="D34" s="21"/>
      <c r="E34" s="21"/>
      <c r="F34" s="21"/>
      <c r="G34" s="22"/>
    </row>
    <row r="35" spans="2:7" ht="21">
      <c r="B35" s="882" t="s">
        <v>147</v>
      </c>
      <c r="C35" s="882"/>
      <c r="D35" s="882"/>
      <c r="E35" s="882"/>
      <c r="F35" s="882"/>
      <c r="G35" s="883">
        <f>G31+G33</f>
        <v>0</v>
      </c>
    </row>
    <row r="36" ht="12.75">
      <c r="G36" s="881"/>
    </row>
    <row r="37" ht="12.75">
      <c r="G37" s="881"/>
    </row>
    <row r="38" ht="12.75">
      <c r="G38" s="881"/>
    </row>
  </sheetData>
  <sheetProtection password="EA3C" sheet="1"/>
  <printOptions/>
  <pageMargins left="0.7480314960629921" right="0.7480314960629921" top="0.984251968503937" bottom="0.984251968503937" header="0.5118110236220472" footer="0.5118110236220472"/>
  <pageSetup horizontalDpi="300" verticalDpi="300" orientation="portrait" paperSize="9" r:id="rId1"/>
  <headerFooter alignWithMargins="0">
    <oddFooter>&amp;CTELOVADNICA STOPIČE&amp;R&amp;P od &amp;N</oddFooter>
  </headerFooter>
</worksheet>
</file>

<file path=xl/worksheets/sheet3.xml><?xml version="1.0" encoding="utf-8"?>
<worksheet xmlns="http://schemas.openxmlformats.org/spreadsheetml/2006/main" xmlns:r="http://schemas.openxmlformats.org/officeDocument/2006/relationships">
  <dimension ref="A1:Q1415"/>
  <sheetViews>
    <sheetView zoomScaleSheetLayoutView="100" workbookViewId="0" topLeftCell="A28">
      <selection activeCell="G43" sqref="G43"/>
    </sheetView>
  </sheetViews>
  <sheetFormatPr defaultColWidth="9.00390625" defaultRowHeight="12.75"/>
  <cols>
    <col min="1" max="1" width="7.00390625" style="1" customWidth="1"/>
    <col min="2" max="2" width="40.75390625" style="2" customWidth="1"/>
    <col min="3" max="3" width="10.00390625" style="1" customWidth="1"/>
    <col min="4" max="4" width="2.625" style="1" customWidth="1"/>
    <col min="5" max="5" width="10.625" style="3" customWidth="1"/>
    <col min="6" max="6" width="3.625" style="1" customWidth="1"/>
    <col min="7" max="7" width="16.625" style="1" customWidth="1"/>
    <col min="8" max="8" width="0" style="4" hidden="1" customWidth="1"/>
    <col min="9" max="13" width="0" style="1" hidden="1" customWidth="1"/>
    <col min="14" max="14" width="11.00390625" style="1" customWidth="1"/>
    <col min="15" max="15" width="11.875" style="5" customWidth="1"/>
    <col min="16" max="16" width="0.37109375" style="1" customWidth="1"/>
    <col min="17" max="17" width="0" style="1" hidden="1" customWidth="1"/>
    <col min="18" max="16384" width="9.125" style="1" customWidth="1"/>
  </cols>
  <sheetData>
    <row r="1" spans="1:15" s="12" customFormat="1" ht="18.75" customHeight="1">
      <c r="A1" s="70"/>
      <c r="B1" s="71" t="s">
        <v>49</v>
      </c>
      <c r="C1" s="70"/>
      <c r="D1" s="70"/>
      <c r="E1" s="70"/>
      <c r="F1" s="70"/>
      <c r="G1" s="70"/>
      <c r="O1" s="13"/>
    </row>
    <row r="2" spans="1:15" s="12" customFormat="1" ht="12.75" customHeight="1">
      <c r="A2" s="72"/>
      <c r="B2" s="73"/>
      <c r="C2" s="72"/>
      <c r="D2" s="72"/>
      <c r="E2" s="72"/>
      <c r="F2" s="72"/>
      <c r="G2" s="72"/>
      <c r="O2" s="13"/>
    </row>
    <row r="3" spans="1:15" s="12" customFormat="1" ht="12.75" customHeight="1">
      <c r="A3" s="70"/>
      <c r="B3" s="74" t="s">
        <v>50</v>
      </c>
      <c r="C3" s="70"/>
      <c r="D3" s="70"/>
      <c r="E3" s="70"/>
      <c r="F3" s="70"/>
      <c r="G3" s="70"/>
      <c r="O3" s="13"/>
    </row>
    <row r="4" spans="1:15" s="12" customFormat="1" ht="12.75" customHeight="1">
      <c r="A4" s="72"/>
      <c r="B4" s="72"/>
      <c r="C4" s="72"/>
      <c r="D4" s="72"/>
      <c r="E4" s="72"/>
      <c r="F4" s="72"/>
      <c r="G4" s="72"/>
      <c r="O4" s="13"/>
    </row>
    <row r="5" spans="1:7" ht="15">
      <c r="A5" s="75" t="s">
        <v>51</v>
      </c>
      <c r="B5" s="76" t="s">
        <v>52</v>
      </c>
      <c r="C5" s="75"/>
      <c r="D5" s="75"/>
      <c r="E5" s="77"/>
      <c r="F5" s="75"/>
      <c r="G5" s="77">
        <f>G187</f>
        <v>0</v>
      </c>
    </row>
    <row r="6" spans="1:7" ht="10.5" customHeight="1">
      <c r="A6" s="78"/>
      <c r="B6" s="72"/>
      <c r="C6" s="78"/>
      <c r="D6" s="78"/>
      <c r="E6" s="78"/>
      <c r="F6" s="78"/>
      <c r="G6" s="78"/>
    </row>
    <row r="7" spans="1:7" ht="15">
      <c r="A7" s="75" t="s">
        <v>53</v>
      </c>
      <c r="B7" s="76" t="s">
        <v>54</v>
      </c>
      <c r="C7" s="75"/>
      <c r="D7" s="75"/>
      <c r="E7" s="77"/>
      <c r="F7" s="75"/>
      <c r="G7" s="77">
        <f>G258</f>
        <v>0</v>
      </c>
    </row>
    <row r="8" spans="1:7" ht="11.25" customHeight="1">
      <c r="A8" s="75"/>
      <c r="B8" s="76"/>
      <c r="C8" s="75"/>
      <c r="D8" s="75"/>
      <c r="E8" s="77"/>
      <c r="F8" s="75"/>
      <c r="G8" s="75"/>
    </row>
    <row r="9" spans="1:7" ht="15">
      <c r="A9" s="75" t="s">
        <v>55</v>
      </c>
      <c r="B9" s="76" t="s">
        <v>56</v>
      </c>
      <c r="C9" s="75"/>
      <c r="D9" s="75"/>
      <c r="E9" s="77"/>
      <c r="F9" s="75"/>
      <c r="G9" s="77">
        <f>G512</f>
        <v>0</v>
      </c>
    </row>
    <row r="10" spans="1:7" ht="10.5" customHeight="1">
      <c r="A10" s="75"/>
      <c r="B10" s="76"/>
      <c r="C10" s="75"/>
      <c r="D10" s="75"/>
      <c r="E10" s="77"/>
      <c r="F10" s="75"/>
      <c r="G10" s="75"/>
    </row>
    <row r="11" spans="1:7" ht="16.5" customHeight="1">
      <c r="A11" s="75" t="s">
        <v>57</v>
      </c>
      <c r="B11" s="76" t="s">
        <v>58</v>
      </c>
      <c r="C11" s="75"/>
      <c r="D11" s="75"/>
      <c r="E11" s="77"/>
      <c r="F11" s="75"/>
      <c r="G11" s="77">
        <f>G583</f>
        <v>0</v>
      </c>
    </row>
    <row r="12" spans="1:7" ht="10.5" customHeight="1">
      <c r="A12" s="75"/>
      <c r="B12" s="76"/>
      <c r="C12" s="75"/>
      <c r="D12" s="75"/>
      <c r="E12" s="77"/>
      <c r="F12" s="75"/>
      <c r="G12" s="75"/>
    </row>
    <row r="13" spans="1:7" ht="15">
      <c r="A13" s="75" t="s">
        <v>59</v>
      </c>
      <c r="B13" s="76" t="s">
        <v>60</v>
      </c>
      <c r="C13" s="75"/>
      <c r="D13" s="75"/>
      <c r="E13" s="77"/>
      <c r="F13" s="75"/>
      <c r="G13" s="77">
        <f>G641</f>
        <v>0</v>
      </c>
    </row>
    <row r="14" spans="1:7" ht="9.75" customHeight="1">
      <c r="A14" s="75"/>
      <c r="B14" s="76"/>
      <c r="C14" s="75"/>
      <c r="D14" s="75"/>
      <c r="E14" s="77"/>
      <c r="F14" s="75"/>
      <c r="G14" s="75"/>
    </row>
    <row r="15" spans="1:7" ht="15">
      <c r="A15" s="75"/>
      <c r="B15" s="76"/>
      <c r="C15" s="75"/>
      <c r="D15" s="75"/>
      <c r="E15" s="79" t="s">
        <v>61</v>
      </c>
      <c r="F15" s="80"/>
      <c r="G15" s="79">
        <f>SUM(G1:G14)</f>
        <v>0</v>
      </c>
    </row>
    <row r="16" spans="1:7" ht="15">
      <c r="A16" s="75"/>
      <c r="B16" s="76"/>
      <c r="C16" s="75"/>
      <c r="D16" s="75"/>
      <c r="E16" s="77"/>
      <c r="F16" s="75"/>
      <c r="G16" s="75"/>
    </row>
    <row r="17" spans="1:7" ht="15">
      <c r="A17" s="80"/>
      <c r="B17" s="74" t="s">
        <v>62</v>
      </c>
      <c r="C17" s="80"/>
      <c r="D17" s="80"/>
      <c r="E17" s="79"/>
      <c r="F17" s="80"/>
      <c r="G17" s="80"/>
    </row>
    <row r="18" spans="1:7" ht="15">
      <c r="A18" s="75"/>
      <c r="B18" s="76"/>
      <c r="C18" s="75"/>
      <c r="D18" s="75"/>
      <c r="E18" s="77"/>
      <c r="F18" s="75"/>
      <c r="G18" s="75"/>
    </row>
    <row r="19" spans="1:7" ht="15">
      <c r="A19" s="75" t="s">
        <v>51</v>
      </c>
      <c r="B19" s="76" t="s">
        <v>63</v>
      </c>
      <c r="C19" s="75"/>
      <c r="D19" s="75"/>
      <c r="E19" s="77"/>
      <c r="F19" s="75"/>
      <c r="G19" s="77">
        <f>G667</f>
        <v>0</v>
      </c>
    </row>
    <row r="20" spans="1:7" ht="15">
      <c r="A20" s="75"/>
      <c r="B20" s="76"/>
      <c r="C20" s="75"/>
      <c r="D20" s="75"/>
      <c r="E20" s="77"/>
      <c r="F20" s="75"/>
      <c r="G20" s="75"/>
    </row>
    <row r="21" spans="1:7" ht="15">
      <c r="A21" s="75" t="s">
        <v>53</v>
      </c>
      <c r="B21" s="76" t="s">
        <v>64</v>
      </c>
      <c r="C21" s="75"/>
      <c r="D21" s="75"/>
      <c r="E21" s="77"/>
      <c r="F21" s="75"/>
      <c r="G21" s="77">
        <f>G828</f>
        <v>0</v>
      </c>
    </row>
    <row r="22" spans="1:7" ht="15">
      <c r="A22" s="75"/>
      <c r="B22" s="76"/>
      <c r="C22" s="75"/>
      <c r="D22" s="75"/>
      <c r="E22" s="77"/>
      <c r="F22" s="75"/>
      <c r="G22" s="75"/>
    </row>
    <row r="23" spans="1:7" ht="15">
      <c r="A23" s="75" t="s">
        <v>55</v>
      </c>
      <c r="B23" s="76" t="s">
        <v>65</v>
      </c>
      <c r="C23" s="75"/>
      <c r="D23" s="75"/>
      <c r="E23" s="77"/>
      <c r="F23" s="75"/>
      <c r="G23" s="77">
        <f>G905</f>
        <v>0</v>
      </c>
    </row>
    <row r="24" spans="1:7" ht="15">
      <c r="A24" s="75"/>
      <c r="B24" s="76"/>
      <c r="C24" s="75"/>
      <c r="D24" s="75"/>
      <c r="E24" s="77"/>
      <c r="F24" s="75"/>
      <c r="G24" s="75"/>
    </row>
    <row r="25" spans="1:7" ht="15">
      <c r="A25" s="75" t="s">
        <v>57</v>
      </c>
      <c r="B25" s="76" t="s">
        <v>66</v>
      </c>
      <c r="C25" s="75"/>
      <c r="D25" s="75"/>
      <c r="E25" s="77"/>
      <c r="F25" s="75"/>
      <c r="G25" s="77">
        <f>G990</f>
        <v>0</v>
      </c>
    </row>
    <row r="26" spans="1:7" ht="15">
      <c r="A26" s="75"/>
      <c r="B26" s="76"/>
      <c r="C26" s="75"/>
      <c r="D26" s="75"/>
      <c r="E26" s="77"/>
      <c r="F26" s="75"/>
      <c r="G26" s="75"/>
    </row>
    <row r="27" spans="1:7" ht="15">
      <c r="A27" s="75" t="s">
        <v>59</v>
      </c>
      <c r="B27" s="76" t="s">
        <v>67</v>
      </c>
      <c r="C27" s="75"/>
      <c r="D27" s="75"/>
      <c r="E27" s="77"/>
      <c r="F27" s="75"/>
      <c r="G27" s="77">
        <f>G1110</f>
        <v>0</v>
      </c>
    </row>
    <row r="28" spans="1:7" ht="15">
      <c r="A28" s="81"/>
      <c r="B28" s="76"/>
      <c r="C28" s="75"/>
      <c r="D28" s="75"/>
      <c r="E28" s="77"/>
      <c r="F28" s="75"/>
      <c r="G28" s="75"/>
    </row>
    <row r="29" spans="1:7" ht="15">
      <c r="A29" s="75" t="s">
        <v>68</v>
      </c>
      <c r="B29" s="76" t="s">
        <v>69</v>
      </c>
      <c r="C29" s="75"/>
      <c r="D29" s="75"/>
      <c r="E29" s="77"/>
      <c r="F29" s="75"/>
      <c r="G29" s="77">
        <f>G1126</f>
        <v>0</v>
      </c>
    </row>
    <row r="30" spans="1:7" ht="15">
      <c r="A30" s="75"/>
      <c r="B30" s="76"/>
      <c r="C30" s="75"/>
      <c r="D30" s="75"/>
      <c r="E30" s="77"/>
      <c r="F30" s="75"/>
      <c r="G30" s="75"/>
    </row>
    <row r="31" spans="1:7" ht="15">
      <c r="A31" s="75" t="s">
        <v>70</v>
      </c>
      <c r="B31" s="76" t="s">
        <v>71</v>
      </c>
      <c r="C31" s="75"/>
      <c r="D31" s="75"/>
      <c r="E31" s="77"/>
      <c r="F31" s="75"/>
      <c r="G31" s="77">
        <f>G1159</f>
        <v>0</v>
      </c>
    </row>
    <row r="32" spans="1:7" ht="13.5" customHeight="1">
      <c r="A32" s="81"/>
      <c r="B32" s="76"/>
      <c r="C32" s="75"/>
      <c r="D32" s="75"/>
      <c r="E32" s="77"/>
      <c r="F32" s="75"/>
      <c r="G32" s="75"/>
    </row>
    <row r="33" spans="1:7" ht="15" customHeight="1">
      <c r="A33" s="75" t="s">
        <v>72</v>
      </c>
      <c r="B33" s="76" t="s">
        <v>73</v>
      </c>
      <c r="C33" s="75"/>
      <c r="D33" s="75"/>
      <c r="E33" s="77"/>
      <c r="F33" s="75"/>
      <c r="G33" s="77">
        <f>G1188</f>
        <v>0</v>
      </c>
    </row>
    <row r="34" spans="1:7" ht="15">
      <c r="A34" s="81"/>
      <c r="B34" s="76"/>
      <c r="C34" s="75"/>
      <c r="D34" s="75"/>
      <c r="E34" s="77"/>
      <c r="F34" s="75"/>
      <c r="G34" s="75"/>
    </row>
    <row r="35" spans="1:7" ht="15">
      <c r="A35" s="75" t="s">
        <v>74</v>
      </c>
      <c r="B35" s="76" t="s">
        <v>75</v>
      </c>
      <c r="C35" s="75"/>
      <c r="D35" s="75"/>
      <c r="E35" s="77"/>
      <c r="F35" s="75"/>
      <c r="G35" s="77">
        <f>G1304</f>
        <v>0</v>
      </c>
    </row>
    <row r="36" spans="1:7" ht="15">
      <c r="A36" s="81"/>
      <c r="B36" s="76"/>
      <c r="C36" s="75"/>
      <c r="D36" s="75"/>
      <c r="E36" s="77"/>
      <c r="F36" s="75"/>
      <c r="G36" s="75"/>
    </row>
    <row r="37" spans="1:7" ht="15">
      <c r="A37" s="75" t="s">
        <v>76</v>
      </c>
      <c r="B37" s="76" t="s">
        <v>77</v>
      </c>
      <c r="C37" s="75"/>
      <c r="D37" s="75"/>
      <c r="E37" s="77"/>
      <c r="F37" s="75"/>
      <c r="G37" s="77">
        <f>G1353</f>
        <v>0</v>
      </c>
    </row>
    <row r="38" spans="1:7" ht="15">
      <c r="A38" s="75"/>
      <c r="B38" s="76"/>
      <c r="C38" s="75"/>
      <c r="D38" s="75"/>
      <c r="E38" s="77"/>
      <c r="F38" s="75"/>
      <c r="G38" s="77"/>
    </row>
    <row r="39" spans="1:7" ht="15">
      <c r="A39" s="82" t="s">
        <v>78</v>
      </c>
      <c r="B39" s="83" t="s">
        <v>79</v>
      </c>
      <c r="C39" s="75"/>
      <c r="D39" s="75"/>
      <c r="E39" s="77"/>
      <c r="F39" s="75"/>
      <c r="G39" s="77">
        <f>G1376</f>
        <v>0</v>
      </c>
    </row>
    <row r="40" spans="1:7" ht="15">
      <c r="A40" s="81"/>
      <c r="B40" s="76"/>
      <c r="C40" s="75"/>
      <c r="D40" s="75"/>
      <c r="E40" s="77"/>
      <c r="F40" s="75"/>
      <c r="G40" s="75"/>
    </row>
    <row r="41" spans="1:7" ht="15">
      <c r="A41" s="75" t="s">
        <v>80</v>
      </c>
      <c r="B41" s="76" t="s">
        <v>81</v>
      </c>
      <c r="C41" s="75"/>
      <c r="D41" s="75"/>
      <c r="E41" s="77"/>
      <c r="F41" s="75"/>
      <c r="G41" s="77">
        <f>G1393</f>
        <v>0</v>
      </c>
    </row>
    <row r="42" spans="1:7" ht="15">
      <c r="A42" s="81"/>
      <c r="B42" s="76"/>
      <c r="C42" s="75"/>
      <c r="D42" s="75"/>
      <c r="E42" s="77"/>
      <c r="F42" s="75"/>
      <c r="G42" s="75"/>
    </row>
    <row r="43" spans="1:7" ht="15">
      <c r="A43" s="81"/>
      <c r="B43" s="76"/>
      <c r="C43" s="75"/>
      <c r="D43" s="75"/>
      <c r="E43" s="79" t="s">
        <v>61</v>
      </c>
      <c r="F43" s="80"/>
      <c r="G43" s="79">
        <f>SUM(G19:G41)</f>
        <v>0</v>
      </c>
    </row>
    <row r="44" spans="1:7" ht="15">
      <c r="A44" s="81"/>
      <c r="B44" s="76"/>
      <c r="C44" s="75"/>
      <c r="D44" s="75"/>
      <c r="E44" s="77"/>
      <c r="F44" s="75"/>
      <c r="G44" s="75"/>
    </row>
    <row r="45" spans="1:7" ht="15">
      <c r="A45" s="84"/>
      <c r="B45" s="74" t="s">
        <v>82</v>
      </c>
      <c r="C45" s="80"/>
      <c r="D45" s="80"/>
      <c r="E45" s="79"/>
      <c r="F45" s="80"/>
      <c r="G45" s="79">
        <f>G15+G43</f>
        <v>0</v>
      </c>
    </row>
    <row r="46" spans="1:7" ht="15">
      <c r="A46" s="81"/>
      <c r="B46" s="76"/>
      <c r="C46" s="75"/>
      <c r="D46" s="75"/>
      <c r="E46" s="77"/>
      <c r="F46" s="75"/>
      <c r="G46" s="77"/>
    </row>
    <row r="47" spans="1:7" ht="15">
      <c r="A47" s="81"/>
      <c r="B47" s="76"/>
      <c r="C47" s="75"/>
      <c r="D47" s="75"/>
      <c r="E47" s="77"/>
      <c r="F47" s="75"/>
      <c r="G47" s="77"/>
    </row>
    <row r="48" spans="1:7" ht="15">
      <c r="A48" s="84"/>
      <c r="B48" s="74" t="s">
        <v>43</v>
      </c>
      <c r="C48" s="80"/>
      <c r="D48" s="80"/>
      <c r="E48" s="79"/>
      <c r="F48" s="80"/>
      <c r="G48" s="79">
        <f>G1413</f>
        <v>0</v>
      </c>
    </row>
    <row r="49" spans="1:7" ht="18" customHeight="1">
      <c r="A49" s="81"/>
      <c r="B49" s="76"/>
      <c r="C49" s="75"/>
      <c r="D49" s="75"/>
      <c r="E49" s="77"/>
      <c r="F49" s="75"/>
      <c r="G49" s="77"/>
    </row>
    <row r="50" spans="1:7" ht="15.75">
      <c r="A50" s="20"/>
      <c r="B50" s="14"/>
      <c r="C50" s="21"/>
      <c r="D50" s="21"/>
      <c r="E50" s="22"/>
      <c r="F50" s="21"/>
      <c r="G50" s="21"/>
    </row>
    <row r="51" spans="1:7" ht="15.75">
      <c r="A51" s="23" t="s">
        <v>50</v>
      </c>
      <c r="B51" s="24"/>
      <c r="C51" s="20"/>
      <c r="D51" s="20"/>
      <c r="E51" s="25"/>
      <c r="F51" s="20"/>
      <c r="G51" s="20"/>
    </row>
    <row r="52" spans="1:7" ht="15.75">
      <c r="A52" s="23"/>
      <c r="B52" s="24"/>
      <c r="C52" s="20"/>
      <c r="D52" s="20"/>
      <c r="E52" s="25"/>
      <c r="F52" s="20"/>
      <c r="G52" s="20"/>
    </row>
    <row r="53" spans="1:7" ht="47.25">
      <c r="A53" s="23"/>
      <c r="B53" s="24" t="s">
        <v>83</v>
      </c>
      <c r="C53" s="20"/>
      <c r="D53" s="20"/>
      <c r="E53" s="25"/>
      <c r="F53" s="20"/>
      <c r="G53" s="20"/>
    </row>
    <row r="54" spans="1:7" ht="15.75">
      <c r="A54" s="23"/>
      <c r="B54" s="24"/>
      <c r="C54" s="20"/>
      <c r="D54" s="20"/>
      <c r="E54" s="25"/>
      <c r="F54" s="20"/>
      <c r="G54" s="20"/>
    </row>
    <row r="55" spans="1:7" ht="15.75">
      <c r="A55" s="23"/>
      <c r="B55" s="14" t="s">
        <v>84</v>
      </c>
      <c r="C55" s="20"/>
      <c r="D55" s="20"/>
      <c r="E55" s="25"/>
      <c r="F55" s="20"/>
      <c r="G55" s="20"/>
    </row>
    <row r="56" spans="1:7" ht="15.75">
      <c r="A56" s="23"/>
      <c r="B56" s="14"/>
      <c r="C56" s="20"/>
      <c r="D56" s="20"/>
      <c r="E56" s="25"/>
      <c r="F56" s="20"/>
      <c r="G56" s="20"/>
    </row>
    <row r="57" spans="1:7" ht="63">
      <c r="A57" s="23"/>
      <c r="B57" s="14" t="s">
        <v>85</v>
      </c>
      <c r="C57" s="20"/>
      <c r="D57" s="20"/>
      <c r="E57" s="25"/>
      <c r="F57" s="20"/>
      <c r="G57" s="20"/>
    </row>
    <row r="58" spans="1:7" ht="31.5">
      <c r="A58" s="23"/>
      <c r="B58" s="14" t="s">
        <v>86</v>
      </c>
      <c r="C58" s="20"/>
      <c r="D58" s="20"/>
      <c r="E58" s="25"/>
      <c r="F58" s="20"/>
      <c r="G58" s="20"/>
    </row>
    <row r="59" spans="1:7" ht="47.25">
      <c r="A59" s="23"/>
      <c r="B59" s="14" t="s">
        <v>87</v>
      </c>
      <c r="C59" s="20"/>
      <c r="D59" s="20"/>
      <c r="E59" s="25"/>
      <c r="F59" s="20"/>
      <c r="G59" s="20"/>
    </row>
    <row r="60" spans="1:7" ht="63">
      <c r="A60" s="23"/>
      <c r="B60" s="14" t="s">
        <v>88</v>
      </c>
      <c r="C60" s="20"/>
      <c r="D60" s="20"/>
      <c r="E60" s="25"/>
      <c r="F60" s="20"/>
      <c r="G60" s="20"/>
    </row>
    <row r="61" spans="1:7" ht="94.5">
      <c r="A61" s="23"/>
      <c r="B61" s="14" t="s">
        <v>89</v>
      </c>
      <c r="C61" s="20"/>
      <c r="D61" s="20"/>
      <c r="E61" s="25"/>
      <c r="F61" s="20"/>
      <c r="G61" s="20"/>
    </row>
    <row r="62" spans="1:7" ht="31.5">
      <c r="A62" s="23"/>
      <c r="B62" s="14" t="s">
        <v>90</v>
      </c>
      <c r="C62" s="20"/>
      <c r="D62" s="20"/>
      <c r="E62" s="25"/>
      <c r="F62" s="20"/>
      <c r="G62" s="20"/>
    </row>
    <row r="63" spans="1:7" ht="15.75">
      <c r="A63" s="23"/>
      <c r="B63" s="14"/>
      <c r="C63" s="20"/>
      <c r="D63" s="20"/>
      <c r="E63" s="25"/>
      <c r="F63" s="20"/>
      <c r="G63" s="20"/>
    </row>
    <row r="64" spans="1:7" ht="31.5">
      <c r="A64" s="23"/>
      <c r="B64" s="14" t="s">
        <v>91</v>
      </c>
      <c r="C64" s="20"/>
      <c r="D64" s="20"/>
      <c r="E64" s="25"/>
      <c r="F64" s="20"/>
      <c r="G64" s="20"/>
    </row>
    <row r="65" spans="1:7" ht="94.5">
      <c r="A65" s="23"/>
      <c r="B65" s="14" t="s">
        <v>92</v>
      </c>
      <c r="C65" s="20"/>
      <c r="D65" s="20"/>
      <c r="E65" s="25"/>
      <c r="F65" s="20"/>
      <c r="G65" s="20"/>
    </row>
    <row r="66" spans="1:7" ht="47.25">
      <c r="A66" s="23"/>
      <c r="B66" s="14" t="s">
        <v>93</v>
      </c>
      <c r="C66" s="20"/>
      <c r="D66" s="20"/>
      <c r="E66" s="25"/>
      <c r="F66" s="20"/>
      <c r="G66" s="20"/>
    </row>
    <row r="67" spans="1:7" ht="47.25">
      <c r="A67" s="23"/>
      <c r="B67" s="14" t="s">
        <v>94</v>
      </c>
      <c r="C67" s="20"/>
      <c r="D67" s="20"/>
      <c r="E67" s="25"/>
      <c r="F67" s="20"/>
      <c r="G67" s="20"/>
    </row>
    <row r="68" spans="1:7" ht="31.5">
      <c r="A68" s="23"/>
      <c r="B68" s="14" t="s">
        <v>95</v>
      </c>
      <c r="C68" s="20"/>
      <c r="D68" s="20"/>
      <c r="E68" s="25"/>
      <c r="F68" s="20"/>
      <c r="G68" s="20"/>
    </row>
    <row r="69" spans="1:7" ht="15.75">
      <c r="A69" s="20"/>
      <c r="B69" s="24"/>
      <c r="C69" s="20"/>
      <c r="D69" s="20"/>
      <c r="E69" s="25"/>
      <c r="F69" s="20"/>
      <c r="G69" s="20"/>
    </row>
    <row r="70" spans="1:7" ht="16.5" customHeight="1">
      <c r="A70" s="26" t="s">
        <v>51</v>
      </c>
      <c r="B70" s="27" t="s">
        <v>52</v>
      </c>
      <c r="C70" s="20"/>
      <c r="D70" s="20"/>
      <c r="E70" s="25"/>
      <c r="F70" s="20"/>
      <c r="G70" s="28"/>
    </row>
    <row r="71" spans="1:7" ht="15.75">
      <c r="A71" s="26"/>
      <c r="B71" s="27"/>
      <c r="C71" s="20"/>
      <c r="D71" s="20"/>
      <c r="E71" s="25"/>
      <c r="F71" s="20"/>
      <c r="G71" s="28"/>
    </row>
    <row r="72" spans="1:7" ht="15.75">
      <c r="A72" s="26"/>
      <c r="B72" s="27" t="s">
        <v>96</v>
      </c>
      <c r="C72" s="20"/>
      <c r="D72" s="20"/>
      <c r="E72" s="25"/>
      <c r="F72" s="20"/>
      <c r="G72" s="28"/>
    </row>
    <row r="73" spans="1:7" ht="15.75">
      <c r="A73" s="26"/>
      <c r="B73" s="27"/>
      <c r="C73" s="20"/>
      <c r="D73" s="20"/>
      <c r="E73" s="25"/>
      <c r="F73" s="20"/>
      <c r="G73" s="28"/>
    </row>
    <row r="74" spans="1:7" ht="31.5">
      <c r="A74" s="26"/>
      <c r="B74" s="14" t="s">
        <v>97</v>
      </c>
      <c r="C74" s="20"/>
      <c r="D74" s="20"/>
      <c r="E74" s="25"/>
      <c r="F74" s="20"/>
      <c r="G74" s="28"/>
    </row>
    <row r="75" spans="1:7" ht="63">
      <c r="A75" s="26"/>
      <c r="B75" s="14" t="s">
        <v>98</v>
      </c>
      <c r="C75" s="20"/>
      <c r="D75" s="20"/>
      <c r="E75" s="25"/>
      <c r="F75" s="20"/>
      <c r="G75" s="28"/>
    </row>
    <row r="76" spans="1:7" ht="31.5">
      <c r="A76" s="26"/>
      <c r="B76" s="14" t="s">
        <v>99</v>
      </c>
      <c r="C76" s="20"/>
      <c r="D76" s="20"/>
      <c r="E76" s="25"/>
      <c r="F76" s="20"/>
      <c r="G76" s="28"/>
    </row>
    <row r="77" spans="1:7" ht="63">
      <c r="A77" s="26"/>
      <c r="B77" s="14" t="s">
        <v>100</v>
      </c>
      <c r="C77" s="20"/>
      <c r="D77" s="20"/>
      <c r="E77" s="25"/>
      <c r="F77" s="20"/>
      <c r="G77" s="28"/>
    </row>
    <row r="78" spans="1:7" ht="47.25">
      <c r="A78" s="26"/>
      <c r="B78" s="14" t="s">
        <v>101</v>
      </c>
      <c r="C78" s="20"/>
      <c r="D78" s="20"/>
      <c r="E78" s="25"/>
      <c r="F78" s="20"/>
      <c r="G78" s="28"/>
    </row>
    <row r="79" spans="1:7" ht="47.25">
      <c r="A79" s="26"/>
      <c r="B79" s="14" t="s">
        <v>102</v>
      </c>
      <c r="C79" s="20"/>
      <c r="D79" s="20"/>
      <c r="E79" s="25"/>
      <c r="F79" s="20"/>
      <c r="G79" s="28"/>
    </row>
    <row r="80" spans="1:8" ht="78.75">
      <c r="A80" s="20"/>
      <c r="B80" s="14" t="s">
        <v>103</v>
      </c>
      <c r="C80" s="20"/>
      <c r="D80" s="20"/>
      <c r="E80" s="25"/>
      <c r="F80" s="20"/>
      <c r="G80" s="28"/>
      <c r="H80" s="29"/>
    </row>
    <row r="81" spans="1:15" ht="157.5">
      <c r="A81" s="20"/>
      <c r="B81" s="14" t="s">
        <v>104</v>
      </c>
      <c r="C81" s="21"/>
      <c r="D81" s="21"/>
      <c r="E81" s="22"/>
      <c r="F81" s="21"/>
      <c r="G81" s="30"/>
      <c r="O81" s="13"/>
    </row>
    <row r="82" spans="1:15" ht="78.75">
      <c r="A82" s="20"/>
      <c r="B82" s="14" t="s">
        <v>105</v>
      </c>
      <c r="C82" s="21"/>
      <c r="D82" s="21"/>
      <c r="E82" s="22"/>
      <c r="F82" s="21"/>
      <c r="G82" s="30"/>
      <c r="O82" s="13"/>
    </row>
    <row r="83" spans="1:15" ht="15.75">
      <c r="A83" s="20"/>
      <c r="C83" s="21"/>
      <c r="D83" s="14"/>
      <c r="E83" s="22"/>
      <c r="F83" s="21"/>
      <c r="G83" s="30"/>
      <c r="O83" s="13"/>
    </row>
    <row r="84" spans="1:15" ht="15.75">
      <c r="A84" s="20"/>
      <c r="B84" s="14"/>
      <c r="C84" s="21"/>
      <c r="D84" s="21"/>
      <c r="E84" s="22"/>
      <c r="F84" s="21"/>
      <c r="G84" s="30"/>
      <c r="O84" s="13"/>
    </row>
    <row r="85" spans="1:15" ht="173.25">
      <c r="A85" s="31">
        <v>1</v>
      </c>
      <c r="B85" s="24" t="s">
        <v>106</v>
      </c>
      <c r="C85" s="21"/>
      <c r="D85" s="21"/>
      <c r="E85" s="22"/>
      <c r="F85" s="21"/>
      <c r="G85" s="30"/>
      <c r="O85" s="13"/>
    </row>
    <row r="86" spans="1:15" ht="15.75">
      <c r="A86" s="20"/>
      <c r="B86" s="14"/>
      <c r="C86" s="21"/>
      <c r="D86" s="21"/>
      <c r="E86" s="22"/>
      <c r="F86" s="21"/>
      <c r="G86" s="30"/>
      <c r="O86" s="13"/>
    </row>
    <row r="87" spans="1:15" ht="15.75">
      <c r="A87" s="20"/>
      <c r="B87" s="32" t="s">
        <v>107</v>
      </c>
      <c r="C87" s="25">
        <v>1</v>
      </c>
      <c r="D87" s="33" t="s">
        <v>108</v>
      </c>
      <c r="E87" s="885"/>
      <c r="F87" s="33"/>
      <c r="G87" s="28">
        <f>C87*E87</f>
        <v>0</v>
      </c>
      <c r="O87" s="13"/>
    </row>
    <row r="88" spans="1:15" ht="15.75">
      <c r="A88" s="20"/>
      <c r="B88" s="14"/>
      <c r="C88" s="21"/>
      <c r="D88" s="21"/>
      <c r="E88" s="886"/>
      <c r="F88" s="21"/>
      <c r="G88" s="30"/>
      <c r="O88" s="13"/>
    </row>
    <row r="89" spans="1:15" ht="47.25">
      <c r="A89" s="31">
        <v>2</v>
      </c>
      <c r="B89" s="24" t="s">
        <v>109</v>
      </c>
      <c r="C89" s="21"/>
      <c r="D89" s="21"/>
      <c r="E89" s="886"/>
      <c r="F89" s="21"/>
      <c r="G89" s="30"/>
      <c r="O89" s="13"/>
    </row>
    <row r="90" spans="1:15" ht="15.75">
      <c r="A90" s="20"/>
      <c r="B90" s="24"/>
      <c r="C90" s="21"/>
      <c r="D90" s="21"/>
      <c r="E90" s="886"/>
      <c r="F90" s="21"/>
      <c r="G90" s="30"/>
      <c r="O90" s="13"/>
    </row>
    <row r="91" spans="1:15" ht="15.75">
      <c r="A91" s="20"/>
      <c r="B91" s="32" t="s">
        <v>107</v>
      </c>
      <c r="C91" s="25">
        <v>1</v>
      </c>
      <c r="D91" s="33" t="s">
        <v>108</v>
      </c>
      <c r="E91" s="885"/>
      <c r="F91" s="33"/>
      <c r="G91" s="28">
        <f>C91*E91</f>
        <v>0</v>
      </c>
      <c r="O91" s="13"/>
    </row>
    <row r="92" spans="1:15" ht="15.75">
      <c r="A92" s="20"/>
      <c r="B92" s="32"/>
      <c r="C92" s="25"/>
      <c r="D92" s="33"/>
      <c r="E92" s="885"/>
      <c r="F92" s="33"/>
      <c r="G92" s="28"/>
      <c r="O92" s="13"/>
    </row>
    <row r="93" spans="1:15" ht="63">
      <c r="A93" s="31">
        <v>3</v>
      </c>
      <c r="B93" s="24" t="s">
        <v>110</v>
      </c>
      <c r="C93" s="25"/>
      <c r="D93" s="33"/>
      <c r="E93" s="885"/>
      <c r="F93" s="33"/>
      <c r="G93" s="28"/>
      <c r="O93" s="13"/>
    </row>
    <row r="94" spans="1:15" ht="15.75">
      <c r="A94" s="20"/>
      <c r="B94" s="32"/>
      <c r="C94" s="25"/>
      <c r="D94" s="33"/>
      <c r="E94" s="885"/>
      <c r="F94" s="33"/>
      <c r="G94" s="28"/>
      <c r="O94" s="13"/>
    </row>
    <row r="95" spans="1:15" ht="15.75">
      <c r="A95" s="20"/>
      <c r="B95" s="32" t="s">
        <v>107</v>
      </c>
      <c r="C95" s="25">
        <v>1</v>
      </c>
      <c r="D95" s="33" t="s">
        <v>108</v>
      </c>
      <c r="E95" s="885"/>
      <c r="F95" s="33"/>
      <c r="G95" s="28">
        <f>C95*E95</f>
        <v>0</v>
      </c>
      <c r="O95" s="13"/>
    </row>
    <row r="96" spans="1:7" ht="15.75">
      <c r="A96" s="20"/>
      <c r="B96" s="14"/>
      <c r="C96" s="21"/>
      <c r="D96" s="21"/>
      <c r="E96" s="886"/>
      <c r="F96" s="21"/>
      <c r="G96" s="30"/>
    </row>
    <row r="97" spans="1:7" ht="15.75">
      <c r="A97" s="31">
        <v>4</v>
      </c>
      <c r="B97" s="24" t="s">
        <v>111</v>
      </c>
      <c r="C97" s="21"/>
      <c r="D97" s="21"/>
      <c r="E97" s="886"/>
      <c r="F97" s="21"/>
      <c r="G97" s="30"/>
    </row>
    <row r="98" spans="1:7" ht="15.75">
      <c r="A98" s="20"/>
      <c r="B98" s="14"/>
      <c r="C98" s="21"/>
      <c r="D98" s="21"/>
      <c r="E98" s="886"/>
      <c r="F98" s="21"/>
      <c r="G98" s="30"/>
    </row>
    <row r="99" spans="1:15" ht="15.75">
      <c r="A99" s="20"/>
      <c r="B99" s="32" t="s">
        <v>112</v>
      </c>
      <c r="C99" s="25">
        <v>1</v>
      </c>
      <c r="D99" s="33" t="s">
        <v>108</v>
      </c>
      <c r="E99" s="885"/>
      <c r="F99" s="33"/>
      <c r="G99" s="28">
        <f>C99*E99</f>
        <v>0</v>
      </c>
      <c r="O99" s="13"/>
    </row>
    <row r="100" spans="1:15" ht="15.75">
      <c r="A100" s="20"/>
      <c r="B100" s="32"/>
      <c r="C100" s="25"/>
      <c r="D100" s="33"/>
      <c r="E100" s="885"/>
      <c r="F100" s="33"/>
      <c r="G100" s="28"/>
      <c r="O100" s="13"/>
    </row>
    <row r="101" spans="1:7" ht="78.75">
      <c r="A101" s="31">
        <v>5</v>
      </c>
      <c r="B101" s="24" t="s">
        <v>113</v>
      </c>
      <c r="C101" s="21"/>
      <c r="D101" s="21"/>
      <c r="E101" s="886"/>
      <c r="F101" s="21"/>
      <c r="G101" s="30"/>
    </row>
    <row r="102" spans="1:7" ht="15.75">
      <c r="A102" s="20"/>
      <c r="B102" s="14"/>
      <c r="C102" s="21"/>
      <c r="D102" s="21"/>
      <c r="E102" s="886"/>
      <c r="F102" s="21"/>
      <c r="G102" s="30"/>
    </row>
    <row r="103" spans="1:15" ht="15.75">
      <c r="A103" s="20"/>
      <c r="B103" s="32" t="s">
        <v>114</v>
      </c>
      <c r="C103" s="25">
        <v>1</v>
      </c>
      <c r="D103" s="33" t="s">
        <v>108</v>
      </c>
      <c r="E103" s="887"/>
      <c r="F103" s="33"/>
      <c r="G103" s="28">
        <f>C103*E103</f>
        <v>0</v>
      </c>
      <c r="O103" s="13"/>
    </row>
    <row r="104" spans="1:7" ht="15.75">
      <c r="A104" s="20"/>
      <c r="B104" s="32"/>
      <c r="C104" s="25"/>
      <c r="D104" s="33"/>
      <c r="E104" s="887"/>
      <c r="F104" s="33"/>
      <c r="G104" s="28"/>
    </row>
    <row r="105" spans="1:7" ht="15.75">
      <c r="A105" s="31">
        <v>5</v>
      </c>
      <c r="B105" s="24" t="s">
        <v>115</v>
      </c>
      <c r="C105" s="21"/>
      <c r="D105" s="21"/>
      <c r="E105" s="888"/>
      <c r="F105" s="21"/>
      <c r="G105" s="30"/>
    </row>
    <row r="106" spans="1:7" ht="15.75">
      <c r="A106" s="20"/>
      <c r="B106" s="14"/>
      <c r="C106" s="21"/>
      <c r="D106" s="21"/>
      <c r="E106" s="888"/>
      <c r="F106" s="21"/>
      <c r="G106" s="30"/>
    </row>
    <row r="107" spans="1:7" ht="15.75">
      <c r="A107" s="20"/>
      <c r="B107" s="32" t="s">
        <v>114</v>
      </c>
      <c r="C107" s="25">
        <v>1</v>
      </c>
      <c r="D107" s="33" t="s">
        <v>108</v>
      </c>
      <c r="E107" s="887"/>
      <c r="F107" s="33"/>
      <c r="G107" s="28">
        <f>C107*E107</f>
        <v>0</v>
      </c>
    </row>
    <row r="108" spans="1:7" ht="15.75">
      <c r="A108" s="20"/>
      <c r="B108" s="32"/>
      <c r="C108" s="25"/>
      <c r="D108" s="33"/>
      <c r="E108" s="887"/>
      <c r="F108" s="33"/>
      <c r="G108" s="28"/>
    </row>
    <row r="109" spans="1:7" ht="31.5">
      <c r="A109" s="31">
        <v>6</v>
      </c>
      <c r="B109" s="24" t="s">
        <v>116</v>
      </c>
      <c r="C109" s="21"/>
      <c r="D109" s="21"/>
      <c r="E109" s="888"/>
      <c r="F109" s="21"/>
      <c r="G109" s="30"/>
    </row>
    <row r="110" spans="1:7" ht="15.75">
      <c r="A110" s="20"/>
      <c r="B110" s="14"/>
      <c r="C110" s="21"/>
      <c r="D110" s="21"/>
      <c r="E110" s="888"/>
      <c r="F110" s="21"/>
      <c r="G110" s="30"/>
    </row>
    <row r="111" spans="1:7" ht="15.75">
      <c r="A111" s="20"/>
      <c r="B111" s="32" t="s">
        <v>114</v>
      </c>
      <c r="C111" s="25">
        <v>1</v>
      </c>
      <c r="D111" s="33" t="s">
        <v>108</v>
      </c>
      <c r="E111" s="887"/>
      <c r="F111" s="33"/>
      <c r="G111" s="28">
        <f>C111*E111</f>
        <v>0</v>
      </c>
    </row>
    <row r="112" spans="1:7" ht="18" customHeight="1">
      <c r="A112" s="20"/>
      <c r="B112" s="32"/>
      <c r="C112" s="25"/>
      <c r="D112" s="33"/>
      <c r="E112" s="887"/>
      <c r="F112" s="33"/>
      <c r="G112" s="28"/>
    </row>
    <row r="113" spans="1:7" ht="77.25" customHeight="1">
      <c r="A113" s="31">
        <v>7</v>
      </c>
      <c r="B113" s="24" t="s">
        <v>117</v>
      </c>
      <c r="C113" s="21"/>
      <c r="D113" s="21"/>
      <c r="E113" s="888"/>
      <c r="F113" s="21"/>
      <c r="G113" s="30"/>
    </row>
    <row r="114" spans="1:7" ht="15.75">
      <c r="A114" s="20"/>
      <c r="B114" s="14"/>
      <c r="C114" s="21"/>
      <c r="D114" s="21"/>
      <c r="E114" s="888"/>
      <c r="F114" s="21"/>
      <c r="G114" s="30"/>
    </row>
    <row r="115" spans="1:7" ht="15.75">
      <c r="A115" s="20"/>
      <c r="B115" s="32" t="s">
        <v>114</v>
      </c>
      <c r="C115" s="25">
        <v>1</v>
      </c>
      <c r="D115" s="33" t="s">
        <v>108</v>
      </c>
      <c r="E115" s="887"/>
      <c r="F115" s="33"/>
      <c r="G115" s="28">
        <f>C115*E115</f>
        <v>0</v>
      </c>
    </row>
    <row r="116" spans="1:7" ht="15.75">
      <c r="A116" s="20"/>
      <c r="B116" s="32"/>
      <c r="C116" s="25"/>
      <c r="D116" s="33"/>
      <c r="E116" s="885"/>
      <c r="F116" s="33"/>
      <c r="G116" s="28"/>
    </row>
    <row r="117" spans="1:7" ht="267.75" customHeight="1">
      <c r="A117" s="31">
        <v>8</v>
      </c>
      <c r="B117" s="34" t="s">
        <v>118</v>
      </c>
      <c r="C117" s="20"/>
      <c r="D117" s="20"/>
      <c r="E117" s="885"/>
      <c r="F117" s="20"/>
      <c r="G117" s="28"/>
    </row>
    <row r="118" spans="1:7" ht="15.75">
      <c r="A118" s="31"/>
      <c r="B118" s="34"/>
      <c r="C118" s="20"/>
      <c r="D118" s="20"/>
      <c r="E118" s="885"/>
      <c r="F118" s="20"/>
      <c r="G118" s="28"/>
    </row>
    <row r="119" spans="1:7" ht="15.75">
      <c r="A119" s="20"/>
      <c r="B119" s="32" t="s">
        <v>119</v>
      </c>
      <c r="C119" s="25">
        <v>1</v>
      </c>
      <c r="D119" s="33" t="s">
        <v>108</v>
      </c>
      <c r="E119" s="885"/>
      <c r="F119" s="33"/>
      <c r="G119" s="28">
        <f>C119*E119</f>
        <v>0</v>
      </c>
    </row>
    <row r="120" spans="1:7" ht="15.75">
      <c r="A120" s="20"/>
      <c r="B120" s="32"/>
      <c r="C120" s="25"/>
      <c r="D120" s="33"/>
      <c r="E120" s="885"/>
      <c r="F120" s="33"/>
      <c r="G120" s="28"/>
    </row>
    <row r="121" spans="1:7" ht="91.5" customHeight="1">
      <c r="A121" s="31">
        <v>9</v>
      </c>
      <c r="B121" s="35" t="s">
        <v>120</v>
      </c>
      <c r="C121" s="25"/>
      <c r="D121" s="33"/>
      <c r="E121" s="885"/>
      <c r="F121" s="33"/>
      <c r="G121" s="28"/>
    </row>
    <row r="122" spans="1:7" ht="15.75">
      <c r="A122" s="20"/>
      <c r="B122" s="32"/>
      <c r="C122" s="25"/>
      <c r="D122" s="33"/>
      <c r="E122" s="885"/>
      <c r="F122" s="33"/>
      <c r="G122" s="28"/>
    </row>
    <row r="123" spans="1:7" ht="15.75">
      <c r="A123" s="20"/>
      <c r="B123" s="32" t="s">
        <v>121</v>
      </c>
      <c r="C123" s="36">
        <v>11</v>
      </c>
      <c r="D123" s="33" t="s">
        <v>108</v>
      </c>
      <c r="E123" s="885"/>
      <c r="F123" s="20"/>
      <c r="G123" s="28">
        <f>C123*E123</f>
        <v>0</v>
      </c>
    </row>
    <row r="124" spans="1:7" ht="15.75">
      <c r="A124" s="20"/>
      <c r="B124" s="32"/>
      <c r="C124" s="25"/>
      <c r="D124" s="33"/>
      <c r="E124" s="885"/>
      <c r="F124" s="33"/>
      <c r="G124" s="28"/>
    </row>
    <row r="125" spans="1:7" ht="47.25">
      <c r="A125" s="31">
        <v>10</v>
      </c>
      <c r="B125" s="35" t="s">
        <v>122</v>
      </c>
      <c r="C125" s="25"/>
      <c r="D125" s="33"/>
      <c r="E125" s="885"/>
      <c r="F125" s="33"/>
      <c r="G125" s="28"/>
    </row>
    <row r="126" spans="1:7" ht="15.75">
      <c r="A126" s="31"/>
      <c r="B126" s="35"/>
      <c r="C126" s="25"/>
      <c r="D126" s="33"/>
      <c r="E126" s="885"/>
      <c r="F126" s="33"/>
      <c r="G126" s="28"/>
    </row>
    <row r="127" spans="1:7" ht="15.75">
      <c r="A127" s="31"/>
      <c r="B127" s="32" t="s">
        <v>121</v>
      </c>
      <c r="C127" s="36">
        <v>9</v>
      </c>
      <c r="D127" s="33" t="s">
        <v>108</v>
      </c>
      <c r="E127" s="885"/>
      <c r="F127" s="20"/>
      <c r="G127" s="28">
        <f>C127*E127</f>
        <v>0</v>
      </c>
    </row>
    <row r="128" spans="1:7" ht="15.75">
      <c r="A128" s="31"/>
      <c r="B128" s="35"/>
      <c r="C128" s="25"/>
      <c r="D128" s="33"/>
      <c r="E128" s="885"/>
      <c r="F128" s="33"/>
      <c r="G128" s="28"/>
    </row>
    <row r="129" spans="1:7" ht="47.25">
      <c r="A129" s="31">
        <v>11</v>
      </c>
      <c r="B129" s="35" t="s">
        <v>123</v>
      </c>
      <c r="C129" s="25"/>
      <c r="D129" s="33"/>
      <c r="E129" s="885"/>
      <c r="F129" s="33"/>
      <c r="G129" s="28"/>
    </row>
    <row r="130" spans="1:7" ht="15.75">
      <c r="A130" s="31"/>
      <c r="B130" s="35"/>
      <c r="C130" s="25"/>
      <c r="D130" s="33"/>
      <c r="E130" s="885"/>
      <c r="F130" s="33"/>
      <c r="G130" s="28"/>
    </row>
    <row r="131" spans="1:7" ht="15.75">
      <c r="A131" s="31"/>
      <c r="B131" s="32" t="s">
        <v>112</v>
      </c>
      <c r="C131" s="25">
        <v>1</v>
      </c>
      <c r="D131" s="33" t="s">
        <v>108</v>
      </c>
      <c r="E131" s="885"/>
      <c r="F131" s="33"/>
      <c r="G131" s="28">
        <f>C131*E131</f>
        <v>0</v>
      </c>
    </row>
    <row r="132" spans="1:7" ht="15.75">
      <c r="A132" s="31"/>
      <c r="B132" s="32"/>
      <c r="C132" s="25"/>
      <c r="D132" s="33"/>
      <c r="E132" s="885"/>
      <c r="F132" s="33"/>
      <c r="G132" s="28"/>
    </row>
    <row r="133" spans="1:7" ht="47.25">
      <c r="A133" s="31">
        <v>12</v>
      </c>
      <c r="B133" s="35" t="s">
        <v>124</v>
      </c>
      <c r="C133" s="25"/>
      <c r="D133" s="33"/>
      <c r="E133" s="885"/>
      <c r="F133" s="33"/>
      <c r="G133" s="28"/>
    </row>
    <row r="134" spans="1:7" ht="15.75">
      <c r="A134" s="37"/>
      <c r="B134" s="35"/>
      <c r="C134" s="25"/>
      <c r="D134" s="33"/>
      <c r="E134" s="885"/>
      <c r="F134" s="33"/>
      <c r="G134" s="28"/>
    </row>
    <row r="135" spans="1:7" ht="15.75">
      <c r="A135" s="37"/>
      <c r="B135" s="32" t="s">
        <v>125</v>
      </c>
      <c r="C135" s="25">
        <v>2</v>
      </c>
      <c r="D135" s="33" t="s">
        <v>108</v>
      </c>
      <c r="E135" s="885"/>
      <c r="F135" s="33"/>
      <c r="G135" s="28">
        <f>C135*E135</f>
        <v>0</v>
      </c>
    </row>
    <row r="136" spans="1:7" ht="15.75">
      <c r="A136" s="31"/>
      <c r="B136" s="32"/>
      <c r="C136" s="25"/>
      <c r="D136" s="33"/>
      <c r="E136" s="885"/>
      <c r="F136" s="33"/>
      <c r="G136" s="28"/>
    </row>
    <row r="137" spans="1:7" ht="36.75" customHeight="1">
      <c r="A137" s="31">
        <v>13</v>
      </c>
      <c r="B137" s="35" t="s">
        <v>126</v>
      </c>
      <c r="C137" s="25"/>
      <c r="D137" s="33"/>
      <c r="E137" s="885"/>
      <c r="F137" s="33"/>
      <c r="G137" s="28"/>
    </row>
    <row r="138" spans="1:7" ht="15.75">
      <c r="A138" s="31"/>
      <c r="B138" s="35"/>
      <c r="C138" s="25"/>
      <c r="D138" s="33"/>
      <c r="E138" s="885"/>
      <c r="F138" s="33"/>
      <c r="G138" s="28"/>
    </row>
    <row r="139" spans="1:7" ht="15.75">
      <c r="A139" s="31"/>
      <c r="B139" s="32" t="s">
        <v>112</v>
      </c>
      <c r="C139" s="25">
        <v>1</v>
      </c>
      <c r="D139" s="33" t="s">
        <v>108</v>
      </c>
      <c r="E139" s="885"/>
      <c r="F139" s="33"/>
      <c r="G139" s="28">
        <f>C139*E139</f>
        <v>0</v>
      </c>
    </row>
    <row r="140" spans="1:7" ht="15.75">
      <c r="A140" s="37"/>
      <c r="B140" s="38"/>
      <c r="C140" s="39"/>
      <c r="D140" s="40"/>
      <c r="E140" s="889"/>
      <c r="F140" s="40"/>
      <c r="G140" s="41"/>
    </row>
    <row r="141" spans="1:15" ht="51.75" customHeight="1">
      <c r="A141" s="31">
        <v>14</v>
      </c>
      <c r="B141" s="42" t="s">
        <v>127</v>
      </c>
      <c r="C141" s="20"/>
      <c r="D141" s="20"/>
      <c r="E141" s="885"/>
      <c r="F141" s="20"/>
      <c r="G141" s="28"/>
      <c r="O141" s="13"/>
    </row>
    <row r="142" spans="1:7" ht="15.75">
      <c r="A142" s="31"/>
      <c r="B142" s="34"/>
      <c r="C142" s="20"/>
      <c r="D142" s="20"/>
      <c r="E142" s="885"/>
      <c r="F142" s="20"/>
      <c r="G142" s="28"/>
    </row>
    <row r="143" spans="1:7" ht="15.75">
      <c r="A143" s="20"/>
      <c r="B143" s="32" t="s">
        <v>128</v>
      </c>
      <c r="C143" s="25">
        <v>615</v>
      </c>
      <c r="D143" s="33" t="s">
        <v>108</v>
      </c>
      <c r="E143" s="885"/>
      <c r="F143" s="33"/>
      <c r="G143" s="28">
        <f>C143*E143</f>
        <v>0</v>
      </c>
    </row>
    <row r="144" spans="1:7" ht="15.75">
      <c r="A144" s="20"/>
      <c r="B144" s="32"/>
      <c r="C144" s="25"/>
      <c r="D144" s="33"/>
      <c r="E144" s="885"/>
      <c r="F144" s="33"/>
      <c r="G144" s="28"/>
    </row>
    <row r="145" spans="1:7" ht="94.5">
      <c r="A145" s="31">
        <v>15</v>
      </c>
      <c r="B145" s="42" t="s">
        <v>129</v>
      </c>
      <c r="C145" s="20"/>
      <c r="D145" s="20"/>
      <c r="E145" s="885"/>
      <c r="F145" s="20"/>
      <c r="G145" s="28"/>
    </row>
    <row r="146" spans="1:7" ht="15.75">
      <c r="A146" s="31"/>
      <c r="B146" s="34"/>
      <c r="C146" s="20"/>
      <c r="D146" s="20"/>
      <c r="E146" s="885"/>
      <c r="F146" s="20"/>
      <c r="G146" s="28"/>
    </row>
    <row r="147" spans="1:7" ht="15.75">
      <c r="A147" s="31"/>
      <c r="B147" s="34" t="s">
        <v>130</v>
      </c>
      <c r="C147" s="20"/>
      <c r="D147" s="20"/>
      <c r="E147" s="885"/>
      <c r="F147" s="20"/>
      <c r="G147" s="28"/>
    </row>
    <row r="148" spans="1:7" ht="15.75">
      <c r="A148" s="31"/>
      <c r="B148" s="32" t="s">
        <v>131</v>
      </c>
      <c r="C148" s="36">
        <v>1403.96</v>
      </c>
      <c r="D148" s="33" t="s">
        <v>108</v>
      </c>
      <c r="E148" s="885"/>
      <c r="F148" s="20"/>
      <c r="G148" s="28">
        <f>C148*E148</f>
        <v>0</v>
      </c>
    </row>
    <row r="149" spans="1:7" ht="15.75">
      <c r="A149" s="31"/>
      <c r="B149" s="32" t="s">
        <v>132</v>
      </c>
      <c r="C149" s="36">
        <v>1871.95</v>
      </c>
      <c r="D149" s="33" t="s">
        <v>108</v>
      </c>
      <c r="E149" s="885"/>
      <c r="F149" s="20"/>
      <c r="G149" s="28">
        <f>C149*E149</f>
        <v>0</v>
      </c>
    </row>
    <row r="150" spans="1:7" ht="15.75">
      <c r="A150" s="20"/>
      <c r="B150" s="32" t="s">
        <v>133</v>
      </c>
      <c r="C150" s="36">
        <v>1403.96</v>
      </c>
      <c r="D150" s="33" t="s">
        <v>108</v>
      </c>
      <c r="E150" s="885"/>
      <c r="F150" s="33"/>
      <c r="G150" s="28">
        <f>C150*E150</f>
        <v>0</v>
      </c>
    </row>
    <row r="151" spans="1:7" ht="15.75">
      <c r="A151" s="20"/>
      <c r="B151" s="24"/>
      <c r="C151" s="20"/>
      <c r="D151" s="20"/>
      <c r="E151" s="885"/>
      <c r="F151" s="20"/>
      <c r="G151" s="28"/>
    </row>
    <row r="152" spans="1:7" ht="47.25">
      <c r="A152" s="31">
        <v>16</v>
      </c>
      <c r="B152" s="34" t="s">
        <v>134</v>
      </c>
      <c r="C152" s="20"/>
      <c r="D152" s="20"/>
      <c r="E152" s="885"/>
      <c r="F152" s="20"/>
      <c r="G152" s="28"/>
    </row>
    <row r="153" spans="1:7" ht="15.75">
      <c r="A153" s="31"/>
      <c r="B153" s="34"/>
      <c r="C153" s="20"/>
      <c r="D153" s="20"/>
      <c r="E153" s="885"/>
      <c r="F153" s="20"/>
      <c r="G153" s="28"/>
    </row>
    <row r="154" spans="1:7" ht="15.75">
      <c r="A154" s="31"/>
      <c r="B154" s="32" t="s">
        <v>121</v>
      </c>
      <c r="C154" s="36">
        <v>300</v>
      </c>
      <c r="D154" s="33" t="s">
        <v>108</v>
      </c>
      <c r="E154" s="885"/>
      <c r="F154" s="20"/>
      <c r="G154" s="28">
        <f>C154*E154</f>
        <v>0</v>
      </c>
    </row>
    <row r="155" spans="1:7" ht="15.75">
      <c r="A155" s="20"/>
      <c r="B155" s="32"/>
      <c r="C155" s="25"/>
      <c r="D155" s="33"/>
      <c r="E155" s="885"/>
      <c r="F155" s="33"/>
      <c r="G155" s="28"/>
    </row>
    <row r="156" spans="1:7" ht="110.25">
      <c r="A156" s="31">
        <v>17</v>
      </c>
      <c r="B156" s="34" t="s">
        <v>135</v>
      </c>
      <c r="C156" s="20"/>
      <c r="D156" s="20"/>
      <c r="E156" s="885"/>
      <c r="F156" s="20"/>
      <c r="G156" s="28"/>
    </row>
    <row r="157" spans="1:7" ht="15.75">
      <c r="A157" s="31"/>
      <c r="B157" s="34"/>
      <c r="C157" s="20"/>
      <c r="D157" s="20"/>
      <c r="E157" s="885"/>
      <c r="F157" s="20"/>
      <c r="G157" s="28"/>
    </row>
    <row r="158" spans="1:7" ht="15.75">
      <c r="A158" s="20"/>
      <c r="B158" s="32" t="s">
        <v>128</v>
      </c>
      <c r="C158" s="25">
        <v>508</v>
      </c>
      <c r="D158" s="33" t="s">
        <v>108</v>
      </c>
      <c r="E158" s="885"/>
      <c r="F158" s="33"/>
      <c r="G158" s="28">
        <f>C158*E158</f>
        <v>0</v>
      </c>
    </row>
    <row r="159" spans="1:7" ht="15.75">
      <c r="A159" s="20"/>
      <c r="B159" s="24"/>
      <c r="C159" s="20"/>
      <c r="D159" s="20"/>
      <c r="E159" s="885"/>
      <c r="F159" s="20"/>
      <c r="G159" s="28"/>
    </row>
    <row r="160" spans="1:7" ht="78.75">
      <c r="A160" s="31">
        <v>18</v>
      </c>
      <c r="B160" s="42" t="s">
        <v>136</v>
      </c>
      <c r="C160" s="20"/>
      <c r="D160" s="20"/>
      <c r="E160" s="885"/>
      <c r="F160" s="20"/>
      <c r="G160" s="28"/>
    </row>
    <row r="161" spans="1:7" ht="15.75">
      <c r="A161" s="31"/>
      <c r="B161" s="34"/>
      <c r="C161" s="20"/>
      <c r="D161" s="20"/>
      <c r="E161" s="885"/>
      <c r="F161" s="20"/>
      <c r="G161" s="28"/>
    </row>
    <row r="162" spans="1:7" ht="15.75">
      <c r="A162" s="20"/>
      <c r="B162" s="32" t="s">
        <v>137</v>
      </c>
      <c r="C162" s="25">
        <v>378</v>
      </c>
      <c r="D162" s="33" t="s">
        <v>108</v>
      </c>
      <c r="E162" s="885"/>
      <c r="F162" s="43"/>
      <c r="G162" s="28">
        <f>C162*E162</f>
        <v>0</v>
      </c>
    </row>
    <row r="163" spans="1:7" ht="15.75">
      <c r="A163" s="20"/>
      <c r="B163" s="24"/>
      <c r="C163" s="20"/>
      <c r="D163" s="20"/>
      <c r="E163" s="885"/>
      <c r="F163" s="20"/>
      <c r="G163" s="28"/>
    </row>
    <row r="164" spans="1:7" ht="31.5">
      <c r="A164" s="31">
        <v>19</v>
      </c>
      <c r="B164" s="34" t="s">
        <v>138</v>
      </c>
      <c r="C164" s="20"/>
      <c r="D164" s="20"/>
      <c r="E164" s="885"/>
      <c r="F164" s="20"/>
      <c r="G164" s="28"/>
    </row>
    <row r="165" spans="1:7" ht="15.75">
      <c r="A165" s="31"/>
      <c r="B165" s="34"/>
      <c r="C165" s="20"/>
      <c r="D165" s="20"/>
      <c r="E165" s="885"/>
      <c r="F165" s="20"/>
      <c r="G165" s="28"/>
    </row>
    <row r="166" spans="1:7" ht="15.75">
      <c r="A166" s="20"/>
      <c r="B166" s="32" t="s">
        <v>139</v>
      </c>
      <c r="C166" s="25">
        <v>2400</v>
      </c>
      <c r="D166" s="33" t="s">
        <v>108</v>
      </c>
      <c r="E166" s="885"/>
      <c r="F166" s="33"/>
      <c r="G166" s="28">
        <f>C166*E166</f>
        <v>0</v>
      </c>
    </row>
    <row r="167" spans="1:7" ht="15.75">
      <c r="A167" s="20"/>
      <c r="B167" s="32"/>
      <c r="C167" s="25"/>
      <c r="D167" s="33"/>
      <c r="E167" s="885"/>
      <c r="F167" s="33"/>
      <c r="G167" s="28"/>
    </row>
    <row r="168" spans="1:7" ht="31.5">
      <c r="A168" s="31">
        <v>20</v>
      </c>
      <c r="B168" s="34" t="s">
        <v>140</v>
      </c>
      <c r="C168" s="20"/>
      <c r="D168" s="20"/>
      <c r="E168" s="885"/>
      <c r="F168" s="33"/>
      <c r="G168" s="28"/>
    </row>
    <row r="169" spans="1:7" ht="15.75">
      <c r="A169" s="31"/>
      <c r="B169" s="34"/>
      <c r="C169" s="20"/>
      <c r="D169" s="20"/>
      <c r="E169" s="885"/>
      <c r="F169" s="33"/>
      <c r="G169" s="28"/>
    </row>
    <row r="170" spans="1:7" ht="15.75">
      <c r="A170" s="20"/>
      <c r="B170" s="32" t="s">
        <v>128</v>
      </c>
      <c r="C170" s="25">
        <v>77.86</v>
      </c>
      <c r="D170" s="33" t="s">
        <v>108</v>
      </c>
      <c r="E170" s="885"/>
      <c r="F170" s="33"/>
      <c r="G170" s="28">
        <f>C170*E170</f>
        <v>0</v>
      </c>
    </row>
    <row r="171" spans="1:7" ht="15.75">
      <c r="A171" s="20"/>
      <c r="B171" s="32"/>
      <c r="C171" s="25"/>
      <c r="D171" s="33"/>
      <c r="E171" s="885"/>
      <c r="F171" s="33"/>
      <c r="G171" s="28"/>
    </row>
    <row r="172" spans="1:7" ht="47.25">
      <c r="A172" s="31">
        <v>21</v>
      </c>
      <c r="B172" s="34" t="s">
        <v>141</v>
      </c>
      <c r="C172" s="20"/>
      <c r="D172" s="20"/>
      <c r="E172" s="885"/>
      <c r="F172" s="33"/>
      <c r="G172" s="28"/>
    </row>
    <row r="173" spans="1:7" ht="15.75">
      <c r="A173" s="31"/>
      <c r="B173" s="34"/>
      <c r="C173" s="20"/>
      <c r="D173" s="20"/>
      <c r="E173" s="885"/>
      <c r="F173" s="33"/>
      <c r="G173" s="28"/>
    </row>
    <row r="174" spans="1:7" ht="15.75">
      <c r="A174" s="20"/>
      <c r="B174" s="32" t="s">
        <v>142</v>
      </c>
      <c r="C174" s="25">
        <v>53</v>
      </c>
      <c r="D174" s="33" t="s">
        <v>108</v>
      </c>
      <c r="E174" s="885"/>
      <c r="F174" s="33"/>
      <c r="G174" s="28">
        <f>C174*E174</f>
        <v>0</v>
      </c>
    </row>
    <row r="175" spans="1:7" ht="15.75">
      <c r="A175" s="20"/>
      <c r="B175" s="32"/>
      <c r="C175" s="25"/>
      <c r="D175" s="33"/>
      <c r="E175" s="885"/>
      <c r="F175" s="33"/>
      <c r="G175" s="28"/>
    </row>
    <row r="176" spans="1:7" ht="31.5">
      <c r="A176" s="31">
        <v>22</v>
      </c>
      <c r="B176" s="42" t="s">
        <v>143</v>
      </c>
      <c r="C176" s="20"/>
      <c r="D176" s="20"/>
      <c r="E176" s="885"/>
      <c r="F176" s="33"/>
      <c r="G176" s="28"/>
    </row>
    <row r="177" spans="1:7" ht="15.75">
      <c r="A177" s="31"/>
      <c r="B177" s="42"/>
      <c r="C177" s="20"/>
      <c r="D177" s="20"/>
      <c r="E177" s="885"/>
      <c r="F177" s="33"/>
      <c r="G177" s="28"/>
    </row>
    <row r="178" spans="1:7" ht="15.75">
      <c r="A178" s="20"/>
      <c r="B178" s="32" t="s">
        <v>142</v>
      </c>
      <c r="C178" s="25">
        <v>10766</v>
      </c>
      <c r="D178" s="33" t="s">
        <v>108</v>
      </c>
      <c r="E178" s="885"/>
      <c r="F178" s="33"/>
      <c r="G178" s="28">
        <f>C178*E178</f>
        <v>0</v>
      </c>
    </row>
    <row r="179" spans="1:7" ht="15.75">
      <c r="A179" s="20"/>
      <c r="B179" s="32"/>
      <c r="C179" s="25"/>
      <c r="D179" s="33"/>
      <c r="E179" s="885"/>
      <c r="F179" s="33"/>
      <c r="G179" s="28"/>
    </row>
    <row r="180" spans="1:7" ht="47.25">
      <c r="A180" s="31">
        <v>23</v>
      </c>
      <c r="B180" s="34" t="s">
        <v>144</v>
      </c>
      <c r="C180" s="20"/>
      <c r="D180" s="20"/>
      <c r="E180" s="885"/>
      <c r="F180" s="20"/>
      <c r="G180" s="28"/>
    </row>
    <row r="181" spans="1:7" ht="15.75">
      <c r="A181" s="31"/>
      <c r="B181" s="34"/>
      <c r="C181" s="20"/>
      <c r="D181" s="20"/>
      <c r="E181" s="885"/>
      <c r="F181" s="20"/>
      <c r="G181" s="28"/>
    </row>
    <row r="182" spans="1:7" ht="94.5">
      <c r="A182" s="31">
        <v>24</v>
      </c>
      <c r="B182" s="44" t="s">
        <v>145</v>
      </c>
      <c r="C182" s="20"/>
      <c r="D182" s="20"/>
      <c r="E182" s="885"/>
      <c r="F182" s="20"/>
      <c r="G182" s="28"/>
    </row>
    <row r="183" spans="1:7" ht="15.75">
      <c r="A183" s="31"/>
      <c r="B183" s="34" t="s">
        <v>125</v>
      </c>
      <c r="C183" s="20">
        <v>1</v>
      </c>
      <c r="D183" s="20" t="s">
        <v>108</v>
      </c>
      <c r="E183" s="885"/>
      <c r="F183" s="20"/>
      <c r="G183" s="28">
        <f>C183*E183</f>
        <v>0</v>
      </c>
    </row>
    <row r="184" spans="1:7" ht="15.75">
      <c r="A184" s="31"/>
      <c r="B184" s="34"/>
      <c r="C184" s="20"/>
      <c r="D184" s="20"/>
      <c r="E184" s="885"/>
      <c r="F184" s="20"/>
      <c r="G184" s="28"/>
    </row>
    <row r="185" spans="1:7" ht="15.75">
      <c r="A185" s="20"/>
      <c r="B185" s="32" t="s">
        <v>146</v>
      </c>
      <c r="C185" s="25">
        <v>21</v>
      </c>
      <c r="D185" s="33" t="s">
        <v>108</v>
      </c>
      <c r="E185" s="885"/>
      <c r="F185" s="43"/>
      <c r="G185" s="28">
        <f>C185*E185</f>
        <v>0</v>
      </c>
    </row>
    <row r="186" spans="1:7" ht="15.75">
      <c r="A186" s="20"/>
      <c r="B186" s="32"/>
      <c r="C186" s="25"/>
      <c r="D186" s="33"/>
      <c r="E186" s="873"/>
      <c r="F186" s="43"/>
      <c r="G186" s="28"/>
    </row>
    <row r="187" spans="1:7" ht="15.75">
      <c r="A187" s="20"/>
      <c r="B187" s="24"/>
      <c r="C187" s="20"/>
      <c r="D187" s="20"/>
      <c r="E187" s="874" t="s">
        <v>147</v>
      </c>
      <c r="F187" s="21"/>
      <c r="G187" s="30">
        <f>SUM(G87:G185)</f>
        <v>0</v>
      </c>
    </row>
    <row r="188" spans="1:7" ht="15.75">
      <c r="A188" s="31" t="s">
        <v>10</v>
      </c>
      <c r="B188" s="34" t="s">
        <v>10</v>
      </c>
      <c r="C188" s="20"/>
      <c r="D188" s="20"/>
      <c r="E188" s="873"/>
      <c r="F188" s="20"/>
      <c r="G188" s="28"/>
    </row>
    <row r="189" spans="1:7" ht="15.75">
      <c r="A189" s="21" t="s">
        <v>53</v>
      </c>
      <c r="B189" s="45" t="s">
        <v>54</v>
      </c>
      <c r="C189" s="25" t="s">
        <v>10</v>
      </c>
      <c r="D189" s="33" t="s">
        <v>10</v>
      </c>
      <c r="E189" s="873" t="s">
        <v>10</v>
      </c>
      <c r="F189" s="33" t="s">
        <v>10</v>
      </c>
      <c r="G189" s="28" t="s">
        <v>10</v>
      </c>
    </row>
    <row r="190" spans="1:7" ht="15.75">
      <c r="A190" s="21"/>
      <c r="B190" s="45"/>
      <c r="C190" s="25"/>
      <c r="D190" s="33"/>
      <c r="E190" s="873"/>
      <c r="F190" s="33"/>
      <c r="G190" s="28"/>
    </row>
    <row r="191" spans="1:7" ht="15.75">
      <c r="A191" s="21"/>
      <c r="B191" s="27" t="s">
        <v>96</v>
      </c>
      <c r="C191" s="25"/>
      <c r="D191" s="33"/>
      <c r="E191" s="873"/>
      <c r="F191" s="33"/>
      <c r="G191" s="28"/>
    </row>
    <row r="192" spans="1:15" ht="108.75" customHeight="1">
      <c r="A192" s="21"/>
      <c r="B192" s="45" t="s">
        <v>148</v>
      </c>
      <c r="C192" s="25"/>
      <c r="D192" s="33"/>
      <c r="E192" s="873"/>
      <c r="F192" s="33"/>
      <c r="G192" s="28"/>
      <c r="O192" s="13"/>
    </row>
    <row r="193" spans="1:15" ht="61.5" customHeight="1">
      <c r="A193" s="21"/>
      <c r="B193" s="45" t="s">
        <v>149</v>
      </c>
      <c r="C193" s="25"/>
      <c r="D193" s="33"/>
      <c r="E193" s="873"/>
      <c r="F193" s="33"/>
      <c r="G193" s="28"/>
      <c r="O193" s="13"/>
    </row>
    <row r="194" spans="1:7" ht="31.5">
      <c r="A194" s="21"/>
      <c r="B194" s="45" t="s">
        <v>150</v>
      </c>
      <c r="C194" s="25"/>
      <c r="D194" s="33"/>
      <c r="E194" s="873"/>
      <c r="F194" s="33"/>
      <c r="G194" s="28"/>
    </row>
    <row r="195" spans="1:15" ht="66.75" customHeight="1">
      <c r="A195" s="21"/>
      <c r="B195" s="45" t="s">
        <v>151</v>
      </c>
      <c r="C195" s="25"/>
      <c r="D195" s="33"/>
      <c r="E195" s="873"/>
      <c r="F195" s="33"/>
      <c r="G195" s="28"/>
      <c r="O195" s="13"/>
    </row>
    <row r="196" spans="1:7" ht="31.5">
      <c r="A196" s="21"/>
      <c r="B196" s="45" t="s">
        <v>152</v>
      </c>
      <c r="C196" s="25"/>
      <c r="D196" s="33"/>
      <c r="E196" s="873"/>
      <c r="F196" s="33"/>
      <c r="G196" s="28"/>
    </row>
    <row r="197" spans="1:7" ht="62.25" customHeight="1">
      <c r="A197" s="21"/>
      <c r="B197" s="46" t="s">
        <v>153</v>
      </c>
      <c r="C197" s="25"/>
      <c r="D197" s="33"/>
      <c r="E197" s="873"/>
      <c r="F197" s="33"/>
      <c r="G197" s="28"/>
    </row>
    <row r="198" spans="1:7" ht="63" customHeight="1">
      <c r="A198" s="21"/>
      <c r="B198" s="46" t="s">
        <v>154</v>
      </c>
      <c r="C198" s="25"/>
      <c r="D198" s="33"/>
      <c r="E198" s="873"/>
      <c r="F198" s="33"/>
      <c r="G198" s="28"/>
    </row>
    <row r="199" spans="1:7" ht="64.5" customHeight="1">
      <c r="A199" s="21"/>
      <c r="B199" s="46" t="s">
        <v>155</v>
      </c>
      <c r="C199" s="25"/>
      <c r="D199" s="33"/>
      <c r="E199" s="873"/>
      <c r="F199" s="33"/>
      <c r="G199" s="28"/>
    </row>
    <row r="200" spans="1:7" ht="63.75" customHeight="1">
      <c r="A200" s="21"/>
      <c r="B200" s="14" t="s">
        <v>156</v>
      </c>
      <c r="C200" s="20"/>
      <c r="D200" s="20"/>
      <c r="E200" s="873"/>
      <c r="F200" s="20"/>
      <c r="G200" s="28"/>
    </row>
    <row r="201" spans="1:7" ht="15.75">
      <c r="A201" s="21"/>
      <c r="B201" s="5"/>
      <c r="C201" s="20"/>
      <c r="D201" s="20"/>
      <c r="E201" s="873"/>
      <c r="F201" s="20"/>
      <c r="G201" s="28"/>
    </row>
    <row r="202" spans="1:7" ht="47.25">
      <c r="A202" s="31">
        <v>1</v>
      </c>
      <c r="B202" s="42" t="s">
        <v>157</v>
      </c>
      <c r="C202" s="20"/>
      <c r="D202" s="20"/>
      <c r="E202" s="873"/>
      <c r="F202" s="20"/>
      <c r="G202" s="28"/>
    </row>
    <row r="203" spans="1:7" ht="15.75">
      <c r="A203" s="31"/>
      <c r="B203" s="34"/>
      <c r="C203" s="20"/>
      <c r="D203" s="20"/>
      <c r="E203" s="873"/>
      <c r="F203" s="20"/>
      <c r="G203" s="28"/>
    </row>
    <row r="204" spans="1:7" ht="15.75">
      <c r="A204" s="20"/>
      <c r="B204" s="32" t="s">
        <v>128</v>
      </c>
      <c r="C204" s="25">
        <v>66.4</v>
      </c>
      <c r="D204" s="33" t="s">
        <v>108</v>
      </c>
      <c r="E204" s="885"/>
      <c r="F204" s="33"/>
      <c r="G204" s="28">
        <f>C204*E204</f>
        <v>0</v>
      </c>
    </row>
    <row r="205" spans="1:7" ht="15.75">
      <c r="A205" s="20"/>
      <c r="B205" s="24"/>
      <c r="C205" s="20"/>
      <c r="D205" s="20"/>
      <c r="E205" s="885"/>
      <c r="F205" s="20"/>
      <c r="G205" s="28"/>
    </row>
    <row r="206" spans="1:7" ht="47.25">
      <c r="A206" s="31">
        <v>2</v>
      </c>
      <c r="B206" s="42" t="s">
        <v>158</v>
      </c>
      <c r="C206" s="20"/>
      <c r="D206" s="20"/>
      <c r="E206" s="885"/>
      <c r="F206" s="20"/>
      <c r="G206" s="28"/>
    </row>
    <row r="207" spans="1:7" ht="15.75">
      <c r="A207" s="31"/>
      <c r="B207" s="34"/>
      <c r="C207" s="20"/>
      <c r="D207" s="20"/>
      <c r="E207" s="885"/>
      <c r="F207" s="20"/>
      <c r="G207" s="28"/>
    </row>
    <row r="208" spans="1:7" ht="15.75">
      <c r="A208" s="20"/>
      <c r="B208" s="32" t="s">
        <v>128</v>
      </c>
      <c r="C208" s="25">
        <v>384.3</v>
      </c>
      <c r="D208" s="33" t="s">
        <v>108</v>
      </c>
      <c r="E208" s="885"/>
      <c r="F208" s="33"/>
      <c r="G208" s="28">
        <f>C208*E208</f>
        <v>0</v>
      </c>
    </row>
    <row r="209" spans="1:7" ht="15.75">
      <c r="A209" s="20"/>
      <c r="B209" s="24"/>
      <c r="C209" s="20"/>
      <c r="D209" s="20"/>
      <c r="E209" s="885"/>
      <c r="F209" s="20"/>
      <c r="G209" s="28"/>
    </row>
    <row r="210" spans="1:7" ht="47.25">
      <c r="A210" s="31">
        <v>3</v>
      </c>
      <c r="B210" s="42" t="s">
        <v>159</v>
      </c>
      <c r="C210" s="20"/>
      <c r="D210" s="20"/>
      <c r="E210" s="885"/>
      <c r="F210" s="20"/>
      <c r="G210" s="28"/>
    </row>
    <row r="211" spans="1:7" ht="15.75">
      <c r="A211" s="31"/>
      <c r="B211" s="34"/>
      <c r="C211" s="20"/>
      <c r="D211" s="20"/>
      <c r="E211" s="885"/>
      <c r="F211" s="20"/>
      <c r="G211" s="28"/>
    </row>
    <row r="212" spans="1:7" ht="15.75">
      <c r="A212" s="20"/>
      <c r="B212" s="32" t="s">
        <v>128</v>
      </c>
      <c r="C212" s="25">
        <v>338</v>
      </c>
      <c r="D212" s="33" t="s">
        <v>108</v>
      </c>
      <c r="E212" s="885"/>
      <c r="F212" s="33"/>
      <c r="G212" s="28">
        <f>C212*E212</f>
        <v>0</v>
      </c>
    </row>
    <row r="213" spans="1:7" ht="15.75">
      <c r="A213" s="20"/>
      <c r="B213" s="24"/>
      <c r="C213" s="20"/>
      <c r="D213" s="20"/>
      <c r="E213" s="885"/>
      <c r="F213" s="20"/>
      <c r="G213" s="28"/>
    </row>
    <row r="214" spans="1:7" ht="63">
      <c r="A214" s="31">
        <v>4</v>
      </c>
      <c r="B214" s="34" t="s">
        <v>160</v>
      </c>
      <c r="C214" s="20"/>
      <c r="D214" s="20"/>
      <c r="E214" s="885"/>
      <c r="F214" s="20"/>
      <c r="G214" s="28"/>
    </row>
    <row r="215" spans="1:7" ht="15.75">
      <c r="A215" s="31"/>
      <c r="B215" s="34"/>
      <c r="C215" s="20"/>
      <c r="D215" s="20"/>
      <c r="E215" s="885"/>
      <c r="F215" s="20"/>
      <c r="G215" s="28"/>
    </row>
    <row r="216" spans="1:7" ht="15.75">
      <c r="A216" s="20"/>
      <c r="B216" s="32" t="s">
        <v>128</v>
      </c>
      <c r="C216" s="25">
        <v>42.2</v>
      </c>
      <c r="D216" s="33" t="s">
        <v>108</v>
      </c>
      <c r="E216" s="885"/>
      <c r="F216" s="33"/>
      <c r="G216" s="28">
        <f>C216*E216</f>
        <v>0</v>
      </c>
    </row>
    <row r="217" spans="1:7" ht="15.75">
      <c r="A217" s="20"/>
      <c r="B217" s="24"/>
      <c r="C217" s="20"/>
      <c r="D217" s="20"/>
      <c r="E217" s="885"/>
      <c r="F217" s="20"/>
      <c r="G217" s="28"/>
    </row>
    <row r="218" spans="1:7" ht="47.25">
      <c r="A218" s="31">
        <v>5</v>
      </c>
      <c r="B218" s="34" t="s">
        <v>161</v>
      </c>
      <c r="C218" s="20"/>
      <c r="D218" s="20"/>
      <c r="E218" s="885"/>
      <c r="F218" s="20"/>
      <c r="G218" s="28"/>
    </row>
    <row r="219" spans="1:7" ht="15.75">
      <c r="A219" s="31"/>
      <c r="B219" s="34"/>
      <c r="C219" s="20"/>
      <c r="D219" s="20"/>
      <c r="E219" s="885"/>
      <c r="F219" s="20"/>
      <c r="G219" s="28"/>
    </row>
    <row r="220" spans="1:7" ht="15.75">
      <c r="A220" s="20"/>
      <c r="B220" s="32" t="s">
        <v>128</v>
      </c>
      <c r="C220" s="25">
        <v>735</v>
      </c>
      <c r="D220" s="33" t="s">
        <v>108</v>
      </c>
      <c r="E220" s="885"/>
      <c r="F220" s="33"/>
      <c r="G220" s="28">
        <f>C220*E220</f>
        <v>0</v>
      </c>
    </row>
    <row r="221" spans="1:7" ht="15.75">
      <c r="A221" s="20"/>
      <c r="B221" s="24"/>
      <c r="C221" s="20"/>
      <c r="D221" s="20"/>
      <c r="E221" s="885"/>
      <c r="F221" s="20"/>
      <c r="G221" s="28"/>
    </row>
    <row r="222" spans="1:7" ht="63">
      <c r="A222" s="31">
        <v>6</v>
      </c>
      <c r="B222" s="34" t="s">
        <v>162</v>
      </c>
      <c r="C222" s="20"/>
      <c r="D222" s="20"/>
      <c r="E222" s="885"/>
      <c r="F222" s="20"/>
      <c r="G222" s="28"/>
    </row>
    <row r="223" spans="1:7" ht="15.75">
      <c r="A223" s="31"/>
      <c r="B223" s="34"/>
      <c r="C223" s="20"/>
      <c r="D223" s="20"/>
      <c r="E223" s="885"/>
      <c r="F223" s="20"/>
      <c r="G223" s="28"/>
    </row>
    <row r="224" spans="1:7" ht="15.75">
      <c r="A224" s="20"/>
      <c r="B224" s="32" t="s">
        <v>128</v>
      </c>
      <c r="C224" s="25">
        <v>202.5</v>
      </c>
      <c r="D224" s="33" t="s">
        <v>108</v>
      </c>
      <c r="E224" s="885"/>
      <c r="F224" s="33"/>
      <c r="G224" s="28">
        <f>C224*E224</f>
        <v>0</v>
      </c>
    </row>
    <row r="225" spans="1:7" ht="15.75">
      <c r="A225" s="20"/>
      <c r="B225" s="24"/>
      <c r="C225" s="20"/>
      <c r="D225" s="20"/>
      <c r="E225" s="885"/>
      <c r="F225" s="20"/>
      <c r="G225" s="28"/>
    </row>
    <row r="226" spans="1:7" ht="47.25">
      <c r="A226" s="31">
        <v>7</v>
      </c>
      <c r="B226" s="34" t="s">
        <v>163</v>
      </c>
      <c r="C226" s="20"/>
      <c r="D226" s="20"/>
      <c r="E226" s="885"/>
      <c r="F226" s="20"/>
      <c r="G226" s="28"/>
    </row>
    <row r="227" spans="1:7" ht="15.75">
      <c r="A227" s="31"/>
      <c r="B227" s="34"/>
      <c r="C227" s="20"/>
      <c r="D227" s="20"/>
      <c r="E227" s="885"/>
      <c r="F227" s="20"/>
      <c r="G227" s="28"/>
    </row>
    <row r="228" spans="1:7" ht="15.75">
      <c r="A228" s="20"/>
      <c r="B228" s="32" t="s">
        <v>128</v>
      </c>
      <c r="C228" s="25">
        <v>16.7</v>
      </c>
      <c r="D228" s="33" t="s">
        <v>108</v>
      </c>
      <c r="E228" s="885"/>
      <c r="F228" s="33"/>
      <c r="G228" s="28">
        <f>C228*E228</f>
        <v>0</v>
      </c>
    </row>
    <row r="229" spans="1:7" ht="15.75">
      <c r="A229" s="20"/>
      <c r="B229" s="24"/>
      <c r="C229" s="20"/>
      <c r="D229" s="20"/>
      <c r="E229" s="885"/>
      <c r="F229" s="20"/>
      <c r="G229" s="28"/>
    </row>
    <row r="230" spans="1:7" ht="47.25">
      <c r="A230" s="31">
        <v>8</v>
      </c>
      <c r="B230" s="34" t="s">
        <v>164</v>
      </c>
      <c r="C230" s="20"/>
      <c r="D230" s="20"/>
      <c r="E230" s="885"/>
      <c r="F230" s="20"/>
      <c r="G230" s="28"/>
    </row>
    <row r="231" spans="1:7" ht="15.75">
      <c r="A231" s="31"/>
      <c r="B231" s="34"/>
      <c r="C231" s="20"/>
      <c r="D231" s="20"/>
      <c r="E231" s="885"/>
      <c r="F231" s="20"/>
      <c r="G231" s="28"/>
    </row>
    <row r="232" spans="1:7" ht="15.75">
      <c r="A232" s="20"/>
      <c r="B232" s="32" t="s">
        <v>128</v>
      </c>
      <c r="C232" s="25">
        <v>13.1</v>
      </c>
      <c r="D232" s="33" t="s">
        <v>108</v>
      </c>
      <c r="E232" s="885"/>
      <c r="F232" s="33"/>
      <c r="G232" s="28">
        <f>C232*E232</f>
        <v>0</v>
      </c>
    </row>
    <row r="233" spans="1:7" ht="15.75">
      <c r="A233" s="20"/>
      <c r="B233" s="32"/>
      <c r="C233" s="25"/>
      <c r="D233" s="33"/>
      <c r="E233" s="885"/>
      <c r="F233" s="33"/>
      <c r="G233" s="28"/>
    </row>
    <row r="234" spans="1:7" ht="409.5">
      <c r="A234" s="31" t="s">
        <v>165</v>
      </c>
      <c r="B234" s="34" t="s">
        <v>166</v>
      </c>
      <c r="C234" s="20"/>
      <c r="D234" s="20"/>
      <c r="E234" s="885"/>
      <c r="F234" s="33"/>
      <c r="G234" s="28"/>
    </row>
    <row r="235" spans="1:7" ht="15.75">
      <c r="A235" s="31"/>
      <c r="B235" s="34"/>
      <c r="C235" s="20"/>
      <c r="D235" s="20"/>
      <c r="E235" s="885"/>
      <c r="F235" s="33"/>
      <c r="G235" s="28"/>
    </row>
    <row r="236" spans="1:7" ht="15.75">
      <c r="A236" s="20"/>
      <c r="B236" s="32" t="s">
        <v>112</v>
      </c>
      <c r="C236" s="25">
        <v>23</v>
      </c>
      <c r="D236" s="33" t="s">
        <v>108</v>
      </c>
      <c r="E236" s="885"/>
      <c r="F236" s="33"/>
      <c r="G236" s="28">
        <f>C236*E236</f>
        <v>0</v>
      </c>
    </row>
    <row r="237" spans="1:7" ht="15.75">
      <c r="A237" s="20"/>
      <c r="B237" s="32"/>
      <c r="C237" s="25"/>
      <c r="D237" s="33"/>
      <c r="E237" s="885"/>
      <c r="F237" s="33"/>
      <c r="G237" s="28"/>
    </row>
    <row r="238" spans="1:7" ht="47.25">
      <c r="A238" s="31" t="s">
        <v>167</v>
      </c>
      <c r="B238" s="34" t="s">
        <v>168</v>
      </c>
      <c r="C238" s="20"/>
      <c r="D238" s="20"/>
      <c r="E238" s="885"/>
      <c r="F238" s="33"/>
      <c r="G238" s="28"/>
    </row>
    <row r="239" spans="1:7" ht="15.75">
      <c r="A239" s="31"/>
      <c r="B239" s="34"/>
      <c r="C239" s="20"/>
      <c r="D239" s="20"/>
      <c r="E239" s="885"/>
      <c r="F239" s="33"/>
      <c r="G239" s="28"/>
    </row>
    <row r="240" spans="1:7" ht="15.75">
      <c r="A240" s="20"/>
      <c r="B240" s="32" t="s">
        <v>169</v>
      </c>
      <c r="C240" s="25">
        <v>1.6</v>
      </c>
      <c r="D240" s="33" t="s">
        <v>108</v>
      </c>
      <c r="E240" s="885"/>
      <c r="F240" s="33"/>
      <c r="G240" s="28">
        <f>C240*E240</f>
        <v>0</v>
      </c>
    </row>
    <row r="241" spans="1:7" ht="15.75">
      <c r="A241" s="20"/>
      <c r="B241" s="24"/>
      <c r="C241" s="20"/>
      <c r="D241" s="20"/>
      <c r="E241" s="885"/>
      <c r="F241" s="20"/>
      <c r="G241" s="28"/>
    </row>
    <row r="242" spans="1:7" ht="47.25">
      <c r="A242" s="31" t="s">
        <v>170</v>
      </c>
      <c r="B242" s="34" t="s">
        <v>171</v>
      </c>
      <c r="C242" s="20"/>
      <c r="D242" s="20"/>
      <c r="E242" s="885"/>
      <c r="F242" s="20"/>
      <c r="G242" s="28"/>
    </row>
    <row r="243" spans="1:7" ht="15.75">
      <c r="A243" s="31"/>
      <c r="B243" s="34"/>
      <c r="C243" s="20"/>
      <c r="D243" s="20"/>
      <c r="E243" s="885"/>
      <c r="F243" s="20"/>
      <c r="G243" s="28"/>
    </row>
    <row r="244" spans="1:7" ht="15.75">
      <c r="A244" s="20"/>
      <c r="B244" s="32" t="s">
        <v>172</v>
      </c>
      <c r="C244" s="25">
        <v>41319</v>
      </c>
      <c r="D244" s="33" t="s">
        <v>108</v>
      </c>
      <c r="E244" s="885"/>
      <c r="F244" s="33"/>
      <c r="G244" s="28">
        <f>C244*E244</f>
        <v>0</v>
      </c>
    </row>
    <row r="245" spans="1:7" ht="15.75">
      <c r="A245" s="20"/>
      <c r="B245" s="24"/>
      <c r="C245" s="20"/>
      <c r="D245" s="20"/>
      <c r="E245" s="885"/>
      <c r="F245" s="20"/>
      <c r="G245" s="28"/>
    </row>
    <row r="246" spans="1:7" ht="47.25">
      <c r="A246" s="31" t="s">
        <v>173</v>
      </c>
      <c r="B246" s="34" t="s">
        <v>174</v>
      </c>
      <c r="C246" s="20"/>
      <c r="D246" s="20"/>
      <c r="E246" s="885"/>
      <c r="F246" s="20"/>
      <c r="G246" s="28"/>
    </row>
    <row r="247" spans="1:7" ht="15.75">
      <c r="A247" s="31"/>
      <c r="B247" s="34"/>
      <c r="C247" s="20"/>
      <c r="D247" s="20"/>
      <c r="E247" s="885"/>
      <c r="F247" s="20"/>
      <c r="G247" s="28"/>
    </row>
    <row r="248" spans="1:7" ht="15.75">
      <c r="A248" s="20"/>
      <c r="B248" s="32" t="s">
        <v>172</v>
      </c>
      <c r="C248" s="25">
        <v>21302</v>
      </c>
      <c r="D248" s="33" t="s">
        <v>108</v>
      </c>
      <c r="E248" s="885"/>
      <c r="F248" s="33"/>
      <c r="G248" s="28">
        <f>C248*E248</f>
        <v>0</v>
      </c>
    </row>
    <row r="249" spans="1:7" ht="15.75">
      <c r="A249" s="20"/>
      <c r="B249" s="24"/>
      <c r="C249" s="20"/>
      <c r="D249" s="20"/>
      <c r="E249" s="885"/>
      <c r="F249" s="20"/>
      <c r="G249" s="28"/>
    </row>
    <row r="250" spans="1:7" ht="31.5">
      <c r="A250" s="31" t="s">
        <v>175</v>
      </c>
      <c r="B250" s="34" t="s">
        <v>176</v>
      </c>
      <c r="C250" s="20"/>
      <c r="D250" s="20"/>
      <c r="E250" s="885"/>
      <c r="F250" s="20"/>
      <c r="G250" s="28"/>
    </row>
    <row r="251" spans="1:7" ht="15.75">
      <c r="A251" s="31"/>
      <c r="B251" s="34"/>
      <c r="C251" s="20"/>
      <c r="D251" s="20"/>
      <c r="E251" s="885"/>
      <c r="F251" s="20"/>
      <c r="G251" s="28"/>
    </row>
    <row r="252" spans="1:7" ht="15.75">
      <c r="A252" s="20"/>
      <c r="B252" s="32" t="s">
        <v>172</v>
      </c>
      <c r="C252" s="25">
        <v>44663</v>
      </c>
      <c r="D252" s="33" t="s">
        <v>108</v>
      </c>
      <c r="E252" s="885"/>
      <c r="F252" s="33"/>
      <c r="G252" s="28">
        <f>C252*E252</f>
        <v>0</v>
      </c>
    </row>
    <row r="253" spans="1:7" ht="15.75">
      <c r="A253" s="20"/>
      <c r="B253" s="32"/>
      <c r="C253" s="25"/>
      <c r="D253" s="33"/>
      <c r="E253" s="25"/>
      <c r="F253" s="33"/>
      <c r="G253" s="28"/>
    </row>
    <row r="254" spans="1:7" ht="31.5">
      <c r="A254" s="31" t="s">
        <v>177</v>
      </c>
      <c r="B254" s="47" t="s">
        <v>178</v>
      </c>
      <c r="C254" s="25"/>
      <c r="D254" s="33"/>
      <c r="E254" s="25"/>
      <c r="F254" s="33"/>
      <c r="G254" s="28"/>
    </row>
    <row r="255" spans="1:7" ht="15.75">
      <c r="A255" s="31"/>
      <c r="B255" s="47"/>
      <c r="C255" s="25"/>
      <c r="D255" s="33"/>
      <c r="E255" s="25"/>
      <c r="F255" s="33"/>
      <c r="G255" s="28"/>
    </row>
    <row r="256" spans="1:7" ht="15.75">
      <c r="A256" s="20"/>
      <c r="B256" s="32" t="s">
        <v>107</v>
      </c>
      <c r="C256" s="25">
        <v>1</v>
      </c>
      <c r="D256" s="33"/>
      <c r="E256" s="885"/>
      <c r="F256" s="33"/>
      <c r="G256" s="28">
        <f>C256*E256</f>
        <v>0</v>
      </c>
    </row>
    <row r="257" spans="1:7" ht="15.75">
      <c r="A257" s="20"/>
      <c r="B257" s="32"/>
      <c r="C257" s="25"/>
      <c r="D257" s="33"/>
      <c r="E257" s="25"/>
      <c r="F257" s="33"/>
      <c r="G257" s="28"/>
    </row>
    <row r="258" spans="1:7" ht="15.75">
      <c r="A258" s="20"/>
      <c r="B258" s="24"/>
      <c r="C258" s="20"/>
      <c r="D258" s="20"/>
      <c r="E258" s="22" t="s">
        <v>179</v>
      </c>
      <c r="F258" s="21"/>
      <c r="G258" s="30">
        <f>SUM(G202:G256)</f>
        <v>0</v>
      </c>
    </row>
    <row r="259" spans="1:7" ht="15.75">
      <c r="A259" s="20"/>
      <c r="B259" s="24"/>
      <c r="C259" s="20"/>
      <c r="D259" s="20"/>
      <c r="E259" s="25"/>
      <c r="F259" s="20"/>
      <c r="G259" s="28"/>
    </row>
    <row r="260" spans="1:7" ht="15.75">
      <c r="A260" s="21" t="s">
        <v>55</v>
      </c>
      <c r="B260" s="14" t="s">
        <v>56</v>
      </c>
      <c r="C260" s="20"/>
      <c r="D260" s="20"/>
      <c r="E260" s="25" t="s">
        <v>180</v>
      </c>
      <c r="F260" s="20"/>
      <c r="G260" s="28" t="s">
        <v>10</v>
      </c>
    </row>
    <row r="261" spans="1:7" ht="15.75">
      <c r="A261" s="21"/>
      <c r="B261" s="14"/>
      <c r="C261" s="20"/>
      <c r="D261" s="20"/>
      <c r="E261" s="25"/>
      <c r="F261" s="20"/>
      <c r="G261" s="28"/>
    </row>
    <row r="262" spans="1:7" ht="15.75">
      <c r="A262" s="21"/>
      <c r="B262" s="27" t="s">
        <v>96</v>
      </c>
      <c r="C262" s="20"/>
      <c r="D262" s="20"/>
      <c r="E262" s="25"/>
      <c r="F262" s="20"/>
      <c r="G262" s="28"/>
    </row>
    <row r="263" spans="1:7" ht="15.75">
      <c r="A263" s="20"/>
      <c r="B263" s="14" t="s">
        <v>181</v>
      </c>
      <c r="C263" s="20"/>
      <c r="D263" s="20"/>
      <c r="E263" s="25"/>
      <c r="F263" s="20"/>
      <c r="G263" s="28"/>
    </row>
    <row r="264" spans="1:7" ht="63">
      <c r="A264" s="20"/>
      <c r="B264" s="45" t="s">
        <v>151</v>
      </c>
      <c r="C264" s="20"/>
      <c r="D264" s="20"/>
      <c r="E264" s="25"/>
      <c r="F264" s="20"/>
      <c r="G264" s="28"/>
    </row>
    <row r="265" spans="1:7" ht="47.25">
      <c r="A265" s="20"/>
      <c r="B265" s="45" t="s">
        <v>182</v>
      </c>
      <c r="C265" s="20"/>
      <c r="D265" s="20"/>
      <c r="E265" s="25"/>
      <c r="F265" s="20"/>
      <c r="G265" s="28"/>
    </row>
    <row r="266" spans="1:7" ht="47.25">
      <c r="A266" s="20"/>
      <c r="B266" s="45" t="s">
        <v>183</v>
      </c>
      <c r="C266" s="20"/>
      <c r="D266" s="20"/>
      <c r="E266" s="25"/>
      <c r="F266" s="20"/>
      <c r="G266" s="28"/>
    </row>
    <row r="267" spans="1:7" ht="31.5">
      <c r="A267" s="20"/>
      <c r="B267" s="45" t="s">
        <v>184</v>
      </c>
      <c r="C267" s="20"/>
      <c r="D267" s="20"/>
      <c r="E267" s="25"/>
      <c r="F267" s="20"/>
      <c r="G267" s="28"/>
    </row>
    <row r="268" spans="1:7" ht="15.75">
      <c r="A268" s="20"/>
      <c r="B268" s="45"/>
      <c r="C268" s="20"/>
      <c r="D268" s="20"/>
      <c r="E268" s="25"/>
      <c r="F268" s="20"/>
      <c r="G268" s="28"/>
    </row>
    <row r="269" spans="1:7" ht="63">
      <c r="A269" s="31">
        <v>1</v>
      </c>
      <c r="B269" s="34" t="s">
        <v>185</v>
      </c>
      <c r="C269" s="20"/>
      <c r="D269" s="20"/>
      <c r="E269" s="25"/>
      <c r="F269" s="20"/>
      <c r="G269" s="28"/>
    </row>
    <row r="270" spans="1:7" ht="15.75">
      <c r="A270" s="31"/>
      <c r="B270" s="34"/>
      <c r="C270" s="20"/>
      <c r="D270" s="20"/>
      <c r="E270" s="25"/>
      <c r="F270" s="20"/>
      <c r="G270" s="28"/>
    </row>
    <row r="271" spans="1:7" ht="15.75">
      <c r="A271" s="20"/>
      <c r="B271" s="32" t="s">
        <v>139</v>
      </c>
      <c r="C271" s="25">
        <v>2195</v>
      </c>
      <c r="D271" s="33" t="s">
        <v>108</v>
      </c>
      <c r="E271" s="885"/>
      <c r="F271" s="33"/>
      <c r="G271" s="28">
        <f>C271*E271</f>
        <v>0</v>
      </c>
    </row>
    <row r="272" spans="1:15" ht="15.75">
      <c r="A272" s="20"/>
      <c r="B272" s="24"/>
      <c r="C272" s="20"/>
      <c r="D272" s="20"/>
      <c r="E272" s="885"/>
      <c r="F272" s="20"/>
      <c r="G272" s="28"/>
      <c r="O272" s="13"/>
    </row>
    <row r="273" spans="1:7" ht="31.5">
      <c r="A273" s="31">
        <v>2</v>
      </c>
      <c r="B273" s="34" t="s">
        <v>186</v>
      </c>
      <c r="C273" s="20"/>
      <c r="D273" s="20"/>
      <c r="E273" s="885"/>
      <c r="F273" s="20"/>
      <c r="G273" s="28"/>
    </row>
    <row r="274" spans="1:7" ht="15.75">
      <c r="A274" s="31"/>
      <c r="B274" s="34" t="s">
        <v>187</v>
      </c>
      <c r="C274" s="20"/>
      <c r="D274" s="20"/>
      <c r="E274" s="885"/>
      <c r="F274" s="20"/>
      <c r="G274" s="28"/>
    </row>
    <row r="275" spans="1:7" ht="63">
      <c r="A275" s="31"/>
      <c r="B275" s="34" t="s">
        <v>188</v>
      </c>
      <c r="C275" s="20"/>
      <c r="D275" s="20"/>
      <c r="E275" s="885"/>
      <c r="F275" s="20"/>
      <c r="G275" s="28"/>
    </row>
    <row r="276" spans="1:7" ht="15.75">
      <c r="A276" s="31"/>
      <c r="B276" s="34"/>
      <c r="C276" s="20"/>
      <c r="D276" s="20"/>
      <c r="E276" s="885"/>
      <c r="F276" s="20"/>
      <c r="G276" s="28"/>
    </row>
    <row r="277" spans="1:7" ht="15.75">
      <c r="A277" s="20"/>
      <c r="B277" s="32" t="s">
        <v>139</v>
      </c>
      <c r="C277" s="25">
        <v>2195</v>
      </c>
      <c r="D277" s="33" t="s">
        <v>108</v>
      </c>
      <c r="E277" s="885"/>
      <c r="F277" s="33"/>
      <c r="G277" s="28">
        <f>C277*E277</f>
        <v>0</v>
      </c>
    </row>
    <row r="278" spans="1:7" ht="15.75">
      <c r="A278" s="20"/>
      <c r="B278" s="32"/>
      <c r="C278" s="25"/>
      <c r="D278" s="33"/>
      <c r="E278" s="885"/>
      <c r="F278" s="33"/>
      <c r="G278" s="28"/>
    </row>
    <row r="279" spans="1:7" ht="78.75">
      <c r="A279" s="31">
        <v>3</v>
      </c>
      <c r="B279" s="35" t="s">
        <v>189</v>
      </c>
      <c r="C279" s="25"/>
      <c r="D279" s="33"/>
      <c r="E279" s="885"/>
      <c r="F279" s="33"/>
      <c r="G279" s="28"/>
    </row>
    <row r="280" spans="1:7" ht="15.75">
      <c r="A280" s="20"/>
      <c r="B280" s="32"/>
      <c r="C280" s="25"/>
      <c r="D280" s="33"/>
      <c r="E280" s="885"/>
      <c r="F280" s="33"/>
      <c r="G280" s="28"/>
    </row>
    <row r="281" spans="1:7" ht="15.75">
      <c r="A281" s="20"/>
      <c r="B281" s="32" t="s">
        <v>139</v>
      </c>
      <c r="C281" s="25">
        <v>8.9</v>
      </c>
      <c r="D281" s="33" t="s">
        <v>108</v>
      </c>
      <c r="E281" s="885"/>
      <c r="F281" s="33"/>
      <c r="G281" s="28">
        <f>C281*E281</f>
        <v>0</v>
      </c>
    </row>
    <row r="282" spans="1:7" ht="15.75">
      <c r="A282" s="20"/>
      <c r="B282" s="32"/>
      <c r="C282" s="25"/>
      <c r="D282" s="33"/>
      <c r="E282" s="885"/>
      <c r="F282" s="33"/>
      <c r="G282" s="28"/>
    </row>
    <row r="283" spans="1:7" ht="63.75" customHeight="1">
      <c r="A283" s="31">
        <v>4</v>
      </c>
      <c r="B283" s="35" t="s">
        <v>190</v>
      </c>
      <c r="C283" s="25"/>
      <c r="D283" s="33"/>
      <c r="E283" s="885"/>
      <c r="F283" s="33"/>
      <c r="G283" s="28"/>
    </row>
    <row r="284" spans="1:7" ht="15.75">
      <c r="A284" s="20"/>
      <c r="B284" s="32"/>
      <c r="C284" s="25"/>
      <c r="D284" s="33"/>
      <c r="E284" s="885"/>
      <c r="F284" s="33"/>
      <c r="G284" s="28"/>
    </row>
    <row r="285" spans="1:7" ht="15.75">
      <c r="A285" s="20"/>
      <c r="B285" s="32" t="s">
        <v>139</v>
      </c>
      <c r="C285" s="25">
        <v>43.4</v>
      </c>
      <c r="D285" s="33" t="s">
        <v>108</v>
      </c>
      <c r="E285" s="885"/>
      <c r="F285" s="33"/>
      <c r="G285" s="28">
        <f>C285*E285</f>
        <v>0</v>
      </c>
    </row>
    <row r="286" spans="1:7" ht="15.75">
      <c r="A286" s="20"/>
      <c r="B286" s="32"/>
      <c r="C286" s="25"/>
      <c r="D286" s="33"/>
      <c r="E286" s="885"/>
      <c r="F286" s="33"/>
      <c r="G286" s="28"/>
    </row>
    <row r="287" spans="1:7" ht="47.25">
      <c r="A287" s="31">
        <v>5</v>
      </c>
      <c r="B287" s="34" t="s">
        <v>191</v>
      </c>
      <c r="C287" s="20"/>
      <c r="D287" s="20"/>
      <c r="E287" s="885"/>
      <c r="F287" s="20"/>
      <c r="G287" s="28"/>
    </row>
    <row r="288" spans="1:7" ht="15.75">
      <c r="A288" s="31"/>
      <c r="B288" s="34"/>
      <c r="C288" s="20"/>
      <c r="D288" s="20"/>
      <c r="E288" s="885"/>
      <c r="F288" s="20"/>
      <c r="G288" s="28"/>
    </row>
    <row r="289" spans="1:7" ht="15.75">
      <c r="A289" s="20"/>
      <c r="B289" s="32" t="s">
        <v>192</v>
      </c>
      <c r="C289" s="25">
        <v>1384</v>
      </c>
      <c r="D289" s="33" t="s">
        <v>108</v>
      </c>
      <c r="E289" s="885"/>
      <c r="F289" s="33"/>
      <c r="G289" s="28">
        <f>C289*E289</f>
        <v>0</v>
      </c>
    </row>
    <row r="290" spans="1:7" ht="15.75">
      <c r="A290" s="20"/>
      <c r="B290" s="24"/>
      <c r="C290" s="20"/>
      <c r="D290" s="20"/>
      <c r="E290" s="885"/>
      <c r="F290" s="20"/>
      <c r="G290" s="28"/>
    </row>
    <row r="291" spans="1:7" ht="31.5">
      <c r="A291" s="31">
        <v>6</v>
      </c>
      <c r="B291" s="34" t="s">
        <v>193</v>
      </c>
      <c r="C291" s="20"/>
      <c r="D291" s="20"/>
      <c r="E291" s="885"/>
      <c r="F291" s="20"/>
      <c r="G291" s="28"/>
    </row>
    <row r="292" spans="1:7" ht="31.5">
      <c r="A292" s="31"/>
      <c r="B292" s="34" t="s">
        <v>194</v>
      </c>
      <c r="C292" s="20"/>
      <c r="D292" s="20"/>
      <c r="E292" s="885"/>
      <c r="F292" s="20"/>
      <c r="G292" s="28"/>
    </row>
    <row r="293" spans="1:7" ht="15.75">
      <c r="A293" s="31"/>
      <c r="B293" s="34" t="s">
        <v>187</v>
      </c>
      <c r="C293" s="20"/>
      <c r="D293" s="20"/>
      <c r="E293" s="885"/>
      <c r="F293" s="20"/>
      <c r="G293" s="28"/>
    </row>
    <row r="294" spans="1:7" ht="63">
      <c r="A294" s="31"/>
      <c r="B294" s="34" t="s">
        <v>195</v>
      </c>
      <c r="C294" s="20"/>
      <c r="D294" s="20"/>
      <c r="E294" s="885"/>
      <c r="F294" s="20"/>
      <c r="G294" s="28"/>
    </row>
    <row r="295" spans="1:7" ht="47.25">
      <c r="A295" s="31"/>
      <c r="B295" s="34" t="s">
        <v>196</v>
      </c>
      <c r="C295" s="20"/>
      <c r="D295" s="20"/>
      <c r="E295" s="885"/>
      <c r="F295" s="20"/>
      <c r="G295" s="28"/>
    </row>
    <row r="296" spans="1:7" ht="15.75">
      <c r="A296" s="31"/>
      <c r="B296" s="34"/>
      <c r="C296" s="20"/>
      <c r="D296" s="20"/>
      <c r="E296" s="885"/>
      <c r="F296" s="20"/>
      <c r="G296" s="28"/>
    </row>
    <row r="297" spans="1:7" ht="15.75">
      <c r="A297" s="20"/>
      <c r="B297" s="32" t="s">
        <v>139</v>
      </c>
      <c r="C297" s="25">
        <v>582</v>
      </c>
      <c r="D297" s="33" t="s">
        <v>108</v>
      </c>
      <c r="E297" s="885"/>
      <c r="F297" s="33"/>
      <c r="G297" s="28">
        <f>C297*E297</f>
        <v>0</v>
      </c>
    </row>
    <row r="298" spans="1:7" ht="15.75">
      <c r="A298" s="20"/>
      <c r="B298" s="24"/>
      <c r="C298" s="20"/>
      <c r="D298" s="20"/>
      <c r="E298" s="885"/>
      <c r="F298" s="20"/>
      <c r="G298" s="28"/>
    </row>
    <row r="299" spans="1:7" ht="39" customHeight="1">
      <c r="A299" s="31">
        <v>7</v>
      </c>
      <c r="B299" s="34" t="s">
        <v>197</v>
      </c>
      <c r="C299" s="20"/>
      <c r="D299" s="20"/>
      <c r="E299" s="885"/>
      <c r="F299" s="20"/>
      <c r="G299" s="28"/>
    </row>
    <row r="300" spans="1:7" ht="15.75">
      <c r="A300" s="31"/>
      <c r="B300" s="34"/>
      <c r="C300" s="20"/>
      <c r="D300" s="20"/>
      <c r="E300" s="885"/>
      <c r="F300" s="20"/>
      <c r="G300" s="28"/>
    </row>
    <row r="301" spans="1:7" ht="15.75">
      <c r="A301" s="20"/>
      <c r="B301" s="32" t="s">
        <v>128</v>
      </c>
      <c r="C301" s="25">
        <v>65</v>
      </c>
      <c r="D301" s="33" t="s">
        <v>108</v>
      </c>
      <c r="E301" s="885"/>
      <c r="F301" s="33"/>
      <c r="G301" s="28">
        <f>C301*E301</f>
        <v>0</v>
      </c>
    </row>
    <row r="302" spans="1:7" ht="15.75">
      <c r="A302" s="20"/>
      <c r="B302" s="24"/>
      <c r="C302" s="20"/>
      <c r="D302" s="20"/>
      <c r="E302" s="885"/>
      <c r="F302" s="20"/>
      <c r="G302" s="28"/>
    </row>
    <row r="303" spans="1:7" ht="31.5">
      <c r="A303" s="31">
        <v>8</v>
      </c>
      <c r="B303" s="34" t="s">
        <v>198</v>
      </c>
      <c r="C303" s="20"/>
      <c r="D303" s="20"/>
      <c r="E303" s="885"/>
      <c r="F303" s="20"/>
      <c r="G303" s="28"/>
    </row>
    <row r="304" spans="1:7" ht="15.75">
      <c r="A304" s="31"/>
      <c r="B304" s="34"/>
      <c r="C304" s="20"/>
      <c r="D304" s="20"/>
      <c r="E304" s="885"/>
      <c r="F304" s="20"/>
      <c r="G304" s="28"/>
    </row>
    <row r="305" spans="1:7" ht="15.75">
      <c r="A305" s="20"/>
      <c r="B305" s="32" t="s">
        <v>139</v>
      </c>
      <c r="C305" s="25">
        <v>22</v>
      </c>
      <c r="D305" s="33" t="s">
        <v>108</v>
      </c>
      <c r="E305" s="885"/>
      <c r="F305" s="33"/>
      <c r="G305" s="28">
        <f>C305*E305</f>
        <v>0</v>
      </c>
    </row>
    <row r="306" spans="1:7" ht="15.75">
      <c r="A306" s="20"/>
      <c r="B306" s="24"/>
      <c r="C306" s="20"/>
      <c r="D306" s="20"/>
      <c r="E306" s="885"/>
      <c r="F306" s="20"/>
      <c r="G306" s="28"/>
    </row>
    <row r="307" spans="1:7" ht="47.25">
      <c r="A307" s="31">
        <v>9</v>
      </c>
      <c r="B307" s="34" t="s">
        <v>199</v>
      </c>
      <c r="C307" s="20"/>
      <c r="D307" s="20"/>
      <c r="E307" s="885"/>
      <c r="F307" s="20"/>
      <c r="G307" s="28"/>
    </row>
    <row r="308" spans="1:7" ht="15.75">
      <c r="A308" s="31"/>
      <c r="B308" s="34"/>
      <c r="C308" s="20"/>
      <c r="D308" s="20"/>
      <c r="E308" s="885"/>
      <c r="F308" s="20"/>
      <c r="G308" s="28"/>
    </row>
    <row r="309" spans="1:7" ht="15.75">
      <c r="A309" s="20"/>
      <c r="B309" s="32" t="s">
        <v>112</v>
      </c>
      <c r="C309" s="25">
        <v>102</v>
      </c>
      <c r="D309" s="33" t="s">
        <v>108</v>
      </c>
      <c r="E309" s="885"/>
      <c r="F309" s="33"/>
      <c r="G309" s="28">
        <f>C309*E309</f>
        <v>0</v>
      </c>
    </row>
    <row r="310" spans="1:7" ht="15.75">
      <c r="A310" s="20"/>
      <c r="B310" s="24"/>
      <c r="C310" s="20"/>
      <c r="D310" s="20"/>
      <c r="E310" s="885"/>
      <c r="F310" s="20"/>
      <c r="G310" s="28"/>
    </row>
    <row r="311" spans="1:15" ht="311.25" customHeight="1">
      <c r="A311" s="31">
        <v>10</v>
      </c>
      <c r="B311" s="34" t="s">
        <v>200</v>
      </c>
      <c r="C311" s="20"/>
      <c r="D311" s="20"/>
      <c r="E311" s="885"/>
      <c r="F311" s="20"/>
      <c r="G311" s="28"/>
      <c r="O311" s="48"/>
    </row>
    <row r="312" spans="1:7" ht="15.75">
      <c r="A312" s="31"/>
      <c r="B312" s="34"/>
      <c r="C312" s="20"/>
      <c r="D312" s="20"/>
      <c r="E312" s="885"/>
      <c r="F312" s="20"/>
      <c r="G312" s="28"/>
    </row>
    <row r="313" spans="1:7" ht="15.75">
      <c r="A313" s="20"/>
      <c r="B313" s="32" t="s">
        <v>107</v>
      </c>
      <c r="C313" s="25">
        <v>1</v>
      </c>
      <c r="D313" s="33"/>
      <c r="E313" s="885"/>
      <c r="F313" s="33"/>
      <c r="G313" s="28">
        <f>C313*E313</f>
        <v>0</v>
      </c>
    </row>
    <row r="314" spans="1:7" ht="15.75">
      <c r="A314" s="20"/>
      <c r="B314" s="24"/>
      <c r="C314" s="20"/>
      <c r="D314" s="20"/>
      <c r="E314" s="885"/>
      <c r="F314" s="20"/>
      <c r="G314" s="28"/>
    </row>
    <row r="315" spans="1:7" ht="15.75">
      <c r="A315" s="31">
        <v>11</v>
      </c>
      <c r="B315" s="34" t="s">
        <v>201</v>
      </c>
      <c r="C315" s="20"/>
      <c r="D315" s="20"/>
      <c r="E315" s="885"/>
      <c r="F315" s="20"/>
      <c r="G315" s="28"/>
    </row>
    <row r="316" spans="1:7" ht="15.75">
      <c r="A316" s="31"/>
      <c r="B316" s="34"/>
      <c r="C316" s="20"/>
      <c r="D316" s="20"/>
      <c r="E316" s="885"/>
      <c r="F316" s="20"/>
      <c r="G316" s="28"/>
    </row>
    <row r="317" spans="1:7" ht="15.75">
      <c r="A317" s="20"/>
      <c r="B317" s="32" t="s">
        <v>112</v>
      </c>
      <c r="C317" s="25">
        <v>4</v>
      </c>
      <c r="D317" s="33" t="s">
        <v>108</v>
      </c>
      <c r="E317" s="885"/>
      <c r="F317" s="33"/>
      <c r="G317" s="28">
        <f>C317*E317</f>
        <v>0</v>
      </c>
    </row>
    <row r="318" spans="1:7" ht="15.75">
      <c r="A318" s="20"/>
      <c r="B318" s="24"/>
      <c r="C318" s="20"/>
      <c r="D318" s="20"/>
      <c r="E318" s="885"/>
      <c r="F318" s="20"/>
      <c r="G318" s="28"/>
    </row>
    <row r="319" spans="1:7" ht="47.25">
      <c r="A319" s="31">
        <v>12</v>
      </c>
      <c r="B319" s="34" t="s">
        <v>202</v>
      </c>
      <c r="C319" s="20"/>
      <c r="D319" s="20"/>
      <c r="E319" s="885"/>
      <c r="F319" s="20"/>
      <c r="G319" s="28"/>
    </row>
    <row r="320" spans="1:7" ht="15.75">
      <c r="A320" s="31"/>
      <c r="B320" s="34"/>
      <c r="C320" s="20"/>
      <c r="D320" s="20"/>
      <c r="E320" s="885"/>
      <c r="F320" s="20"/>
      <c r="G320" s="28"/>
    </row>
    <row r="321" spans="1:7" ht="15.75">
      <c r="A321" s="20"/>
      <c r="B321" s="32" t="s">
        <v>112</v>
      </c>
      <c r="C321" s="25">
        <v>15</v>
      </c>
      <c r="D321" s="33" t="s">
        <v>108</v>
      </c>
      <c r="E321" s="885"/>
      <c r="F321" s="33"/>
      <c r="G321" s="28">
        <f>C321*E321</f>
        <v>0</v>
      </c>
    </row>
    <row r="322" spans="1:7" ht="15.75">
      <c r="A322" s="20"/>
      <c r="B322" s="24"/>
      <c r="C322" s="20"/>
      <c r="D322" s="20"/>
      <c r="E322" s="885"/>
      <c r="F322" s="20"/>
      <c r="G322" s="28"/>
    </row>
    <row r="323" spans="1:7" ht="31.5">
      <c r="A323" s="31">
        <v>13</v>
      </c>
      <c r="B323" s="34" t="s">
        <v>203</v>
      </c>
      <c r="C323" s="20"/>
      <c r="D323" s="20"/>
      <c r="E323" s="885"/>
      <c r="F323" s="20"/>
      <c r="G323" s="28"/>
    </row>
    <row r="324" spans="1:7" ht="15.75">
      <c r="A324" s="31"/>
      <c r="B324" s="34"/>
      <c r="C324" s="20"/>
      <c r="D324" s="20"/>
      <c r="E324" s="885"/>
      <c r="F324" s="20"/>
      <c r="G324" s="28"/>
    </row>
    <row r="325" spans="1:7" ht="15.75">
      <c r="A325" s="20"/>
      <c r="B325" s="32" t="s">
        <v>112</v>
      </c>
      <c r="C325" s="25">
        <v>35</v>
      </c>
      <c r="D325" s="33" t="s">
        <v>108</v>
      </c>
      <c r="E325" s="885"/>
      <c r="F325" s="33"/>
      <c r="G325" s="28">
        <f>C325*E325</f>
        <v>0</v>
      </c>
    </row>
    <row r="326" spans="1:7" ht="15.75">
      <c r="A326" s="20"/>
      <c r="B326" s="24"/>
      <c r="C326" s="20"/>
      <c r="D326" s="20"/>
      <c r="E326" s="885"/>
      <c r="F326" s="20"/>
      <c r="G326" s="28"/>
    </row>
    <row r="327" spans="1:7" ht="31.5">
      <c r="A327" s="31">
        <v>14</v>
      </c>
      <c r="B327" s="34" t="s">
        <v>204</v>
      </c>
      <c r="C327" s="20"/>
      <c r="D327" s="20"/>
      <c r="E327" s="885"/>
      <c r="F327" s="20"/>
      <c r="G327" s="28"/>
    </row>
    <row r="328" spans="1:7" ht="15.75">
      <c r="A328" s="31"/>
      <c r="B328" s="34"/>
      <c r="C328" s="20"/>
      <c r="D328" s="20"/>
      <c r="E328" s="885"/>
      <c r="F328" s="20"/>
      <c r="G328" s="28"/>
    </row>
    <row r="329" spans="1:7" ht="15.75">
      <c r="A329" s="20"/>
      <c r="B329" s="32" t="s">
        <v>139</v>
      </c>
      <c r="C329" s="25">
        <v>670</v>
      </c>
      <c r="D329" s="33" t="s">
        <v>108</v>
      </c>
      <c r="E329" s="885"/>
      <c r="F329" s="33"/>
      <c r="G329" s="28">
        <f>C329*E329</f>
        <v>0</v>
      </c>
    </row>
    <row r="330" spans="1:7" ht="15.75">
      <c r="A330" s="20"/>
      <c r="B330" s="32"/>
      <c r="C330" s="25"/>
      <c r="D330" s="33"/>
      <c r="E330" s="885"/>
      <c r="F330" s="33"/>
      <c r="G330" s="28"/>
    </row>
    <row r="331" spans="1:7" ht="31.5">
      <c r="A331" s="31">
        <v>15</v>
      </c>
      <c r="B331" s="34" t="s">
        <v>205</v>
      </c>
      <c r="C331" s="20"/>
      <c r="D331" s="20"/>
      <c r="E331" s="885"/>
      <c r="F331" s="20"/>
      <c r="G331" s="28"/>
    </row>
    <row r="332" spans="1:7" ht="15.75">
      <c r="A332" s="31"/>
      <c r="B332" s="34"/>
      <c r="C332" s="20"/>
      <c r="D332" s="20"/>
      <c r="E332" s="885"/>
      <c r="F332" s="20"/>
      <c r="G332" s="28"/>
    </row>
    <row r="333" spans="1:7" ht="15.75">
      <c r="A333" s="20"/>
      <c r="B333" s="32" t="s">
        <v>112</v>
      </c>
      <c r="C333" s="25">
        <v>14</v>
      </c>
      <c r="D333" s="33" t="s">
        <v>108</v>
      </c>
      <c r="E333" s="885"/>
      <c r="F333" s="33"/>
      <c r="G333" s="28">
        <f>C333*E333</f>
        <v>0</v>
      </c>
    </row>
    <row r="334" spans="1:7" ht="15.75">
      <c r="A334" s="20"/>
      <c r="B334" s="32"/>
      <c r="C334" s="25"/>
      <c r="D334" s="33"/>
      <c r="E334" s="885"/>
      <c r="F334" s="33"/>
      <c r="G334" s="28"/>
    </row>
    <row r="335" spans="1:7" ht="47.25">
      <c r="A335" s="31">
        <v>16</v>
      </c>
      <c r="B335" s="34" t="s">
        <v>206</v>
      </c>
      <c r="C335" s="20"/>
      <c r="D335" s="20"/>
      <c r="E335" s="885"/>
      <c r="F335" s="20"/>
      <c r="G335" s="28"/>
    </row>
    <row r="336" spans="1:7" ht="15.75">
      <c r="A336" s="31"/>
      <c r="B336" s="34"/>
      <c r="C336" s="20"/>
      <c r="D336" s="20"/>
      <c r="E336" s="885"/>
      <c r="F336" s="20"/>
      <c r="G336" s="28"/>
    </row>
    <row r="337" spans="1:7" ht="15.75">
      <c r="A337" s="20"/>
      <c r="B337" s="32" t="s">
        <v>128</v>
      </c>
      <c r="C337" s="25">
        <v>4</v>
      </c>
      <c r="D337" s="33" t="s">
        <v>108</v>
      </c>
      <c r="E337" s="885"/>
      <c r="F337" s="33"/>
      <c r="G337" s="28">
        <f>C337*E337</f>
        <v>0</v>
      </c>
    </row>
    <row r="338" spans="1:7" ht="15.75">
      <c r="A338" s="20"/>
      <c r="B338" s="32"/>
      <c r="C338" s="25"/>
      <c r="D338" s="33"/>
      <c r="E338" s="885"/>
      <c r="F338" s="33"/>
      <c r="G338" s="28"/>
    </row>
    <row r="339" spans="1:7" ht="31.5">
      <c r="A339" s="31">
        <v>17</v>
      </c>
      <c r="B339" s="34" t="s">
        <v>207</v>
      </c>
      <c r="C339" s="20"/>
      <c r="D339" s="20"/>
      <c r="E339" s="885"/>
      <c r="F339" s="20"/>
      <c r="G339" s="28"/>
    </row>
    <row r="340" spans="1:7" ht="15.75">
      <c r="A340" s="31"/>
      <c r="B340" s="34"/>
      <c r="C340" s="20"/>
      <c r="D340" s="20"/>
      <c r="E340" s="885"/>
      <c r="F340" s="20"/>
      <c r="G340" s="28"/>
    </row>
    <row r="341" spans="1:7" ht="15.75">
      <c r="A341" s="31"/>
      <c r="B341" s="34" t="s">
        <v>208</v>
      </c>
      <c r="C341" s="20"/>
      <c r="D341" s="20"/>
      <c r="E341" s="885"/>
      <c r="F341" s="20"/>
      <c r="G341" s="28"/>
    </row>
    <row r="342" spans="1:7" ht="15.75">
      <c r="A342" s="20"/>
      <c r="B342" s="32" t="s">
        <v>209</v>
      </c>
      <c r="C342" s="25">
        <v>478</v>
      </c>
      <c r="D342" s="33" t="s">
        <v>108</v>
      </c>
      <c r="E342" s="885"/>
      <c r="F342" s="33"/>
      <c r="G342" s="28">
        <f>C342*E342</f>
        <v>0</v>
      </c>
    </row>
    <row r="343" spans="1:7" ht="15.75">
      <c r="A343" s="20"/>
      <c r="B343" s="24"/>
      <c r="C343" s="20"/>
      <c r="D343" s="20"/>
      <c r="E343" s="885"/>
      <c r="F343" s="20"/>
      <c r="G343" s="28"/>
    </row>
    <row r="344" spans="1:7" ht="15.75">
      <c r="A344" s="31"/>
      <c r="B344" s="34" t="s">
        <v>210</v>
      </c>
      <c r="C344" s="20"/>
      <c r="D344" s="20"/>
      <c r="E344" s="885"/>
      <c r="F344" s="20"/>
      <c r="G344" s="28"/>
    </row>
    <row r="345" spans="1:7" ht="15.75">
      <c r="A345" s="20"/>
      <c r="B345" s="32" t="s">
        <v>209</v>
      </c>
      <c r="C345" s="25">
        <v>450</v>
      </c>
      <c r="D345" s="33" t="s">
        <v>108</v>
      </c>
      <c r="E345" s="885"/>
      <c r="F345" s="33"/>
      <c r="G345" s="28">
        <f>C345*E345</f>
        <v>0</v>
      </c>
    </row>
    <row r="346" spans="1:7" ht="15.75">
      <c r="A346" s="20"/>
      <c r="B346" s="24"/>
      <c r="C346" s="20"/>
      <c r="D346" s="20"/>
      <c r="E346" s="885"/>
      <c r="F346" s="20"/>
      <c r="G346" s="28"/>
    </row>
    <row r="347" spans="1:7" ht="15.75">
      <c r="A347" s="20"/>
      <c r="B347" s="24"/>
      <c r="C347" s="20"/>
      <c r="D347" s="20"/>
      <c r="E347" s="885"/>
      <c r="F347" s="20"/>
      <c r="G347" s="28"/>
    </row>
    <row r="348" spans="1:7" ht="63">
      <c r="A348" s="31">
        <v>18</v>
      </c>
      <c r="B348" s="34" t="s">
        <v>211</v>
      </c>
      <c r="C348" s="20"/>
      <c r="D348" s="20"/>
      <c r="E348" s="885"/>
      <c r="F348" s="20"/>
      <c r="G348" s="28"/>
    </row>
    <row r="349" spans="1:7" ht="15.75">
      <c r="A349" s="31"/>
      <c r="B349" s="34"/>
      <c r="C349" s="20"/>
      <c r="D349" s="20"/>
      <c r="E349" s="885"/>
      <c r="F349" s="20"/>
      <c r="G349" s="28"/>
    </row>
    <row r="350" spans="1:7" ht="15.75">
      <c r="A350" s="31"/>
      <c r="B350" s="34" t="s">
        <v>212</v>
      </c>
      <c r="C350" s="20"/>
      <c r="D350" s="20"/>
      <c r="E350" s="885"/>
      <c r="F350" s="20"/>
      <c r="G350" s="28"/>
    </row>
    <row r="351" spans="1:7" ht="15.75">
      <c r="A351" s="20"/>
      <c r="B351" s="32" t="s">
        <v>213</v>
      </c>
      <c r="C351" s="25">
        <v>800</v>
      </c>
      <c r="D351" s="33" t="s">
        <v>108</v>
      </c>
      <c r="E351" s="885"/>
      <c r="F351" s="33"/>
      <c r="G351" s="28">
        <f>C351*E351</f>
        <v>0</v>
      </c>
    </row>
    <row r="352" spans="1:7" ht="15.75">
      <c r="A352" s="20"/>
      <c r="B352" s="24"/>
      <c r="C352" s="20"/>
      <c r="D352" s="20"/>
      <c r="E352" s="885"/>
      <c r="F352" s="20"/>
      <c r="G352" s="28"/>
    </row>
    <row r="353" spans="1:7" ht="15.75">
      <c r="A353" s="31" t="s">
        <v>10</v>
      </c>
      <c r="B353" s="34" t="s">
        <v>214</v>
      </c>
      <c r="C353" s="20"/>
      <c r="D353" s="20"/>
      <c r="E353" s="885"/>
      <c r="F353" s="20"/>
      <c r="G353" s="28"/>
    </row>
    <row r="354" spans="1:7" ht="15.75">
      <c r="A354" s="20"/>
      <c r="B354" s="32" t="s">
        <v>213</v>
      </c>
      <c r="C354" s="25">
        <v>800</v>
      </c>
      <c r="D354" s="33" t="s">
        <v>108</v>
      </c>
      <c r="E354" s="885"/>
      <c r="F354" s="33"/>
      <c r="G354" s="28">
        <f>C354*E354</f>
        <v>0</v>
      </c>
    </row>
    <row r="355" spans="1:7" ht="15.75">
      <c r="A355" s="20"/>
      <c r="B355" s="24"/>
      <c r="C355" s="20"/>
      <c r="D355" s="20"/>
      <c r="E355" s="885"/>
      <c r="F355" s="20"/>
      <c r="G355" s="28"/>
    </row>
    <row r="356" spans="1:7" ht="15.75">
      <c r="A356" s="31" t="s">
        <v>10</v>
      </c>
      <c r="B356" s="34" t="s">
        <v>215</v>
      </c>
      <c r="C356" s="20"/>
      <c r="D356" s="20"/>
      <c r="E356" s="885"/>
      <c r="F356" s="20"/>
      <c r="G356" s="28"/>
    </row>
    <row r="357" spans="1:7" ht="15.75">
      <c r="A357" s="20"/>
      <c r="B357" s="32" t="s">
        <v>213</v>
      </c>
      <c r="C357" s="25">
        <v>800</v>
      </c>
      <c r="D357" s="33" t="s">
        <v>108</v>
      </c>
      <c r="E357" s="885"/>
      <c r="F357" s="33"/>
      <c r="G357" s="28">
        <f>C357*E357</f>
        <v>0</v>
      </c>
    </row>
    <row r="358" spans="1:7" ht="15.75">
      <c r="A358" s="20"/>
      <c r="B358" s="24"/>
      <c r="C358" s="20"/>
      <c r="D358" s="20"/>
      <c r="E358" s="885"/>
      <c r="F358" s="20"/>
      <c r="G358" s="28"/>
    </row>
    <row r="359" spans="1:7" ht="78.75">
      <c r="A359" s="31">
        <v>19</v>
      </c>
      <c r="B359" s="34" t="s">
        <v>216</v>
      </c>
      <c r="C359" s="20"/>
      <c r="D359" s="20"/>
      <c r="E359" s="885"/>
      <c r="F359" s="20"/>
      <c r="G359" s="28"/>
    </row>
    <row r="360" spans="1:7" ht="15.75">
      <c r="A360" s="31"/>
      <c r="B360" s="34"/>
      <c r="C360" s="20"/>
      <c r="D360" s="20"/>
      <c r="E360" s="885"/>
      <c r="F360" s="20"/>
      <c r="G360" s="28"/>
    </row>
    <row r="361" spans="1:7" ht="15.75">
      <c r="A361" s="31"/>
      <c r="B361" s="34" t="s">
        <v>217</v>
      </c>
      <c r="C361" s="20"/>
      <c r="D361" s="20"/>
      <c r="E361" s="885"/>
      <c r="F361" s="20"/>
      <c r="G361" s="28"/>
    </row>
    <row r="362" spans="1:7" ht="15.75">
      <c r="A362" s="31"/>
      <c r="B362" s="32" t="s">
        <v>139</v>
      </c>
      <c r="C362" s="25">
        <v>148</v>
      </c>
      <c r="D362" s="33" t="s">
        <v>108</v>
      </c>
      <c r="E362" s="885"/>
      <c r="F362" s="33"/>
      <c r="G362" s="28">
        <f>C362*E362</f>
        <v>0</v>
      </c>
    </row>
    <row r="363" spans="1:7" ht="15.75">
      <c r="A363" s="31"/>
      <c r="B363" s="34" t="s">
        <v>218</v>
      </c>
      <c r="C363" s="20"/>
      <c r="D363" s="20"/>
      <c r="E363" s="885"/>
      <c r="F363" s="20"/>
      <c r="G363" s="28"/>
    </row>
    <row r="364" spans="1:7" ht="15.75">
      <c r="A364" s="31"/>
      <c r="B364" s="32" t="s">
        <v>139</v>
      </c>
      <c r="C364" s="25">
        <v>155</v>
      </c>
      <c r="D364" s="33" t="s">
        <v>108</v>
      </c>
      <c r="E364" s="885"/>
      <c r="F364" s="33"/>
      <c r="G364" s="28">
        <f>C364*E364</f>
        <v>0</v>
      </c>
    </row>
    <row r="365" spans="1:7" ht="15.75">
      <c r="A365" s="20"/>
      <c r="B365" s="34" t="s">
        <v>219</v>
      </c>
      <c r="C365" s="20"/>
      <c r="D365" s="20"/>
      <c r="E365" s="885"/>
      <c r="F365" s="20"/>
      <c r="G365" s="28"/>
    </row>
    <row r="366" spans="1:7" ht="15.75">
      <c r="A366" s="20"/>
      <c r="B366" s="32" t="s">
        <v>139</v>
      </c>
      <c r="C366" s="25">
        <v>41</v>
      </c>
      <c r="D366" s="33" t="s">
        <v>108</v>
      </c>
      <c r="E366" s="885"/>
      <c r="F366" s="33"/>
      <c r="G366" s="28">
        <f>C366*E366</f>
        <v>0</v>
      </c>
    </row>
    <row r="367" spans="1:7" ht="15.75">
      <c r="A367" s="20"/>
      <c r="B367" s="34"/>
      <c r="C367" s="20"/>
      <c r="D367" s="20"/>
      <c r="E367" s="885"/>
      <c r="F367" s="20"/>
      <c r="G367" s="28"/>
    </row>
    <row r="368" spans="1:7" ht="78.75">
      <c r="A368" s="31">
        <v>20</v>
      </c>
      <c r="B368" s="34" t="s">
        <v>220</v>
      </c>
      <c r="C368" s="20"/>
      <c r="D368" s="20"/>
      <c r="E368" s="885"/>
      <c r="F368" s="20"/>
      <c r="G368" s="28"/>
    </row>
    <row r="369" spans="1:7" ht="15.75">
      <c r="A369" s="20"/>
      <c r="B369" s="34"/>
      <c r="C369" s="20"/>
      <c r="D369" s="20"/>
      <c r="E369" s="885"/>
      <c r="F369" s="20"/>
      <c r="G369" s="28"/>
    </row>
    <row r="370" spans="1:7" ht="15.75">
      <c r="A370" s="20"/>
      <c r="B370" s="34" t="s">
        <v>221</v>
      </c>
      <c r="C370" s="20"/>
      <c r="D370" s="20"/>
      <c r="E370" s="885"/>
      <c r="F370" s="20"/>
      <c r="G370" s="28"/>
    </row>
    <row r="371" spans="1:7" ht="15.75">
      <c r="A371" s="20"/>
      <c r="B371" s="32" t="s">
        <v>139</v>
      </c>
      <c r="C371" s="25">
        <v>115.5</v>
      </c>
      <c r="D371" s="33" t="s">
        <v>108</v>
      </c>
      <c r="E371" s="885"/>
      <c r="F371" s="33"/>
      <c r="G371" s="28">
        <f>C371*E371</f>
        <v>0</v>
      </c>
    </row>
    <row r="372" spans="1:7" ht="15.75">
      <c r="A372" s="20"/>
      <c r="B372" s="34" t="s">
        <v>222</v>
      </c>
      <c r="C372" s="20"/>
      <c r="D372" s="20"/>
      <c r="E372" s="885"/>
      <c r="F372" s="20"/>
      <c r="G372" s="28"/>
    </row>
    <row r="373" spans="1:7" ht="15.75">
      <c r="A373" s="20"/>
      <c r="B373" s="32" t="s">
        <v>139</v>
      </c>
      <c r="C373" s="25">
        <v>208</v>
      </c>
      <c r="D373" s="33" t="s">
        <v>108</v>
      </c>
      <c r="E373" s="885"/>
      <c r="F373" s="33"/>
      <c r="G373" s="28">
        <f>C373*E373</f>
        <v>0</v>
      </c>
    </row>
    <row r="374" spans="1:7" ht="15.75">
      <c r="A374" s="20"/>
      <c r="B374" s="34" t="s">
        <v>223</v>
      </c>
      <c r="C374" s="20"/>
      <c r="D374" s="20"/>
      <c r="E374" s="885"/>
      <c r="F374" s="20"/>
      <c r="G374" s="28"/>
    </row>
    <row r="375" spans="1:7" ht="15.75">
      <c r="A375" s="20"/>
      <c r="B375" s="32" t="s">
        <v>139</v>
      </c>
      <c r="C375" s="25">
        <v>5.3</v>
      </c>
      <c r="D375" s="33" t="s">
        <v>108</v>
      </c>
      <c r="E375" s="885"/>
      <c r="F375" s="33"/>
      <c r="G375" s="28">
        <f>C375*E375</f>
        <v>0</v>
      </c>
    </row>
    <row r="376" spans="1:7" ht="15.75">
      <c r="A376" s="20"/>
      <c r="B376" s="34" t="s">
        <v>224</v>
      </c>
      <c r="C376" s="20"/>
      <c r="D376" s="20"/>
      <c r="E376" s="885"/>
      <c r="F376" s="20"/>
      <c r="G376" s="28"/>
    </row>
    <row r="377" spans="1:7" ht="15.75">
      <c r="A377" s="20"/>
      <c r="B377" s="32" t="s">
        <v>139</v>
      </c>
      <c r="C377" s="25">
        <v>340</v>
      </c>
      <c r="D377" s="33" t="s">
        <v>108</v>
      </c>
      <c r="E377" s="885"/>
      <c r="F377" s="33"/>
      <c r="G377" s="28">
        <f>C377*E377</f>
        <v>0</v>
      </c>
    </row>
    <row r="378" spans="1:7" ht="15.75">
      <c r="A378" s="20"/>
      <c r="B378" s="34" t="s">
        <v>225</v>
      </c>
      <c r="C378" s="20"/>
      <c r="D378" s="20"/>
      <c r="E378" s="885"/>
      <c r="F378" s="20"/>
      <c r="G378" s="28"/>
    </row>
    <row r="379" spans="1:7" ht="15.75">
      <c r="A379" s="20"/>
      <c r="B379" s="32" t="s">
        <v>139</v>
      </c>
      <c r="C379" s="25">
        <v>8.9</v>
      </c>
      <c r="D379" s="33" t="s">
        <v>108</v>
      </c>
      <c r="E379" s="885"/>
      <c r="F379" s="33"/>
      <c r="G379" s="28">
        <f>C379*E379</f>
        <v>0</v>
      </c>
    </row>
    <row r="380" spans="1:7" ht="15.75">
      <c r="A380" s="20"/>
      <c r="B380" s="34" t="s">
        <v>226</v>
      </c>
      <c r="C380" s="20"/>
      <c r="D380" s="20"/>
      <c r="E380" s="885"/>
      <c r="F380" s="20"/>
      <c r="G380" s="28"/>
    </row>
    <row r="381" spans="1:7" ht="15.75">
      <c r="A381" s="20"/>
      <c r="B381" s="32" t="s">
        <v>139</v>
      </c>
      <c r="C381" s="25">
        <v>162</v>
      </c>
      <c r="D381" s="33" t="s">
        <v>108</v>
      </c>
      <c r="E381" s="885"/>
      <c r="F381" s="33"/>
      <c r="G381" s="28">
        <f>C381*E381</f>
        <v>0</v>
      </c>
    </row>
    <row r="382" spans="1:7" ht="15.75">
      <c r="A382" s="20"/>
      <c r="B382" s="32"/>
      <c r="C382" s="25"/>
      <c r="D382" s="33"/>
      <c r="E382" s="885"/>
      <c r="F382" s="33"/>
      <c r="G382" s="28"/>
    </row>
    <row r="383" spans="1:7" ht="107.25" customHeight="1">
      <c r="A383" s="31">
        <v>21</v>
      </c>
      <c r="B383" s="34" t="s">
        <v>227</v>
      </c>
      <c r="C383" s="20"/>
      <c r="D383" s="20"/>
      <c r="E383" s="885"/>
      <c r="F383" s="20"/>
      <c r="G383" s="28"/>
    </row>
    <row r="384" spans="1:7" ht="15.75">
      <c r="A384" s="31"/>
      <c r="B384" s="34"/>
      <c r="C384" s="20"/>
      <c r="D384" s="20"/>
      <c r="E384" s="885"/>
      <c r="F384" s="20"/>
      <c r="G384" s="28"/>
    </row>
    <row r="385" spans="1:7" ht="15.75">
      <c r="A385" s="31"/>
      <c r="B385" s="34" t="s">
        <v>228</v>
      </c>
      <c r="C385" s="20"/>
      <c r="D385" s="20"/>
      <c r="E385" s="885"/>
      <c r="F385" s="20"/>
      <c r="G385" s="28"/>
    </row>
    <row r="386" spans="1:7" ht="15.75">
      <c r="A386" s="31"/>
      <c r="B386" s="32" t="s">
        <v>139</v>
      </c>
      <c r="C386" s="25">
        <v>43.4</v>
      </c>
      <c r="D386" s="33" t="s">
        <v>108</v>
      </c>
      <c r="E386" s="885"/>
      <c r="F386" s="33"/>
      <c r="G386" s="28">
        <f>C386*E386</f>
        <v>0</v>
      </c>
    </row>
    <row r="387" spans="1:7" ht="15.75">
      <c r="A387" s="20"/>
      <c r="B387" s="32"/>
      <c r="C387" s="25"/>
      <c r="D387" s="33"/>
      <c r="E387" s="885"/>
      <c r="F387" s="33"/>
      <c r="G387" s="28"/>
    </row>
    <row r="388" spans="1:7" ht="31.5">
      <c r="A388" s="31">
        <v>22</v>
      </c>
      <c r="B388" s="34" t="s">
        <v>229</v>
      </c>
      <c r="C388" s="20"/>
      <c r="D388" s="20"/>
      <c r="E388" s="885"/>
      <c r="F388" s="20"/>
      <c r="G388" s="28"/>
    </row>
    <row r="389" spans="1:7" ht="15.75">
      <c r="A389" s="31"/>
      <c r="B389" s="34"/>
      <c r="C389" s="20"/>
      <c r="D389" s="20"/>
      <c r="E389" s="885"/>
      <c r="F389" s="20"/>
      <c r="G389" s="28"/>
    </row>
    <row r="390" spans="1:7" ht="15.75">
      <c r="A390" s="20"/>
      <c r="B390" s="32" t="s">
        <v>139</v>
      </c>
      <c r="C390" s="25">
        <v>4.8</v>
      </c>
      <c r="D390" s="33" t="s">
        <v>108</v>
      </c>
      <c r="E390" s="885"/>
      <c r="F390" s="33"/>
      <c r="G390" s="28">
        <f>C390*E390</f>
        <v>0</v>
      </c>
    </row>
    <row r="391" spans="1:7" ht="15.75">
      <c r="A391" s="20"/>
      <c r="B391" s="32"/>
      <c r="C391" s="25"/>
      <c r="D391" s="33"/>
      <c r="E391" s="885"/>
      <c r="F391" s="33"/>
      <c r="G391" s="28"/>
    </row>
    <row r="392" spans="1:7" ht="31.5">
      <c r="A392" s="31">
        <v>23</v>
      </c>
      <c r="B392" s="34" t="s">
        <v>230</v>
      </c>
      <c r="C392" s="20"/>
      <c r="D392" s="20"/>
      <c r="E392" s="885"/>
      <c r="F392" s="20"/>
      <c r="G392" s="28"/>
    </row>
    <row r="393" spans="1:7" ht="15.75">
      <c r="A393" s="31"/>
      <c r="B393" s="34"/>
      <c r="C393" s="20"/>
      <c r="D393" s="20"/>
      <c r="E393" s="885"/>
      <c r="F393" s="20"/>
      <c r="G393" s="28"/>
    </row>
    <row r="394" spans="1:7" ht="15.75">
      <c r="A394" s="20"/>
      <c r="B394" s="32" t="s">
        <v>139</v>
      </c>
      <c r="C394" s="25">
        <v>43.4</v>
      </c>
      <c r="D394" s="33" t="s">
        <v>108</v>
      </c>
      <c r="E394" s="885"/>
      <c r="F394" s="33"/>
      <c r="G394" s="28">
        <f>C394*E394</f>
        <v>0</v>
      </c>
    </row>
    <row r="395" spans="1:7" ht="15.75">
      <c r="A395" s="20"/>
      <c r="B395" s="32"/>
      <c r="C395" s="25"/>
      <c r="D395" s="33"/>
      <c r="E395" s="885"/>
      <c r="F395" s="33"/>
      <c r="G395" s="28"/>
    </row>
    <row r="396" spans="1:7" ht="31.5">
      <c r="A396" s="31">
        <v>24</v>
      </c>
      <c r="B396" s="34" t="s">
        <v>231</v>
      </c>
      <c r="C396" s="20"/>
      <c r="D396" s="20"/>
      <c r="E396" s="885"/>
      <c r="F396" s="20"/>
      <c r="G396" s="28"/>
    </row>
    <row r="397" spans="1:7" ht="15.75">
      <c r="A397" s="31"/>
      <c r="B397" s="34"/>
      <c r="C397" s="20"/>
      <c r="D397" s="20"/>
      <c r="E397" s="885"/>
      <c r="F397" s="20"/>
      <c r="G397" s="28"/>
    </row>
    <row r="398" spans="1:7" ht="15.75">
      <c r="A398" s="20"/>
      <c r="B398" s="32" t="s">
        <v>139</v>
      </c>
      <c r="C398" s="25">
        <v>6.2</v>
      </c>
      <c r="D398" s="33" t="s">
        <v>108</v>
      </c>
      <c r="E398" s="885"/>
      <c r="F398" s="33"/>
      <c r="G398" s="28">
        <f>C398*E398</f>
        <v>0</v>
      </c>
    </row>
    <row r="399" spans="1:7" ht="15.75">
      <c r="A399" s="20"/>
      <c r="B399" s="32"/>
      <c r="C399" s="25"/>
      <c r="D399" s="33"/>
      <c r="E399" s="885"/>
      <c r="F399" s="33"/>
      <c r="G399" s="28"/>
    </row>
    <row r="400" spans="1:7" ht="60" customHeight="1">
      <c r="A400" s="31">
        <v>25</v>
      </c>
      <c r="B400" s="34" t="s">
        <v>232</v>
      </c>
      <c r="C400" s="20"/>
      <c r="D400" s="20"/>
      <c r="E400" s="885"/>
      <c r="F400" s="20"/>
      <c r="G400" s="28"/>
    </row>
    <row r="401" spans="1:7" ht="15.75">
      <c r="A401" s="31"/>
      <c r="B401" s="34"/>
      <c r="C401" s="20"/>
      <c r="D401" s="20"/>
      <c r="E401" s="885"/>
      <c r="F401" s="20"/>
      <c r="G401" s="28"/>
    </row>
    <row r="402" spans="1:7" ht="15.75">
      <c r="A402" s="20"/>
      <c r="B402" s="32" t="s">
        <v>139</v>
      </c>
      <c r="C402" s="25">
        <v>1060</v>
      </c>
      <c r="D402" s="33" t="s">
        <v>108</v>
      </c>
      <c r="E402" s="885"/>
      <c r="F402" s="33"/>
      <c r="G402" s="28">
        <f>C402*E402</f>
        <v>0</v>
      </c>
    </row>
    <row r="403" spans="1:7" ht="15.75">
      <c r="A403" s="20"/>
      <c r="B403" s="32"/>
      <c r="C403" s="25"/>
      <c r="D403" s="33"/>
      <c r="E403" s="885"/>
      <c r="F403" s="33"/>
      <c r="G403" s="28"/>
    </row>
    <row r="404" spans="1:7" ht="109.5" customHeight="1">
      <c r="A404" s="31">
        <v>26</v>
      </c>
      <c r="B404" s="34" t="s">
        <v>233</v>
      </c>
      <c r="C404" s="20"/>
      <c r="D404" s="20"/>
      <c r="E404" s="885"/>
      <c r="F404" s="20"/>
      <c r="G404" s="28"/>
    </row>
    <row r="405" spans="1:7" ht="15.75">
      <c r="A405" s="31"/>
      <c r="B405" s="34"/>
      <c r="C405" s="20"/>
      <c r="D405" s="20"/>
      <c r="E405" s="885"/>
      <c r="F405" s="20"/>
      <c r="G405" s="28"/>
    </row>
    <row r="406" spans="1:7" ht="15.75">
      <c r="A406" s="20"/>
      <c r="B406" s="32" t="s">
        <v>139</v>
      </c>
      <c r="C406" s="25">
        <v>185</v>
      </c>
      <c r="D406" s="33" t="s">
        <v>108</v>
      </c>
      <c r="E406" s="885"/>
      <c r="F406" s="33"/>
      <c r="G406" s="28">
        <f>C406*E406</f>
        <v>0</v>
      </c>
    </row>
    <row r="407" spans="1:7" ht="15.75">
      <c r="A407" s="20"/>
      <c r="B407" s="32"/>
      <c r="C407" s="25"/>
      <c r="D407" s="33"/>
      <c r="E407" s="885"/>
      <c r="F407" s="33"/>
      <c r="G407" s="28"/>
    </row>
    <row r="408" spans="1:7" ht="47.25">
      <c r="A408" s="31">
        <v>27</v>
      </c>
      <c r="B408" s="34" t="s">
        <v>234</v>
      </c>
      <c r="C408" s="20"/>
      <c r="D408" s="20"/>
      <c r="E408" s="885"/>
      <c r="F408" s="20"/>
      <c r="G408" s="28"/>
    </row>
    <row r="409" spans="1:7" ht="15.75">
      <c r="A409" s="31"/>
      <c r="B409" s="34"/>
      <c r="C409" s="20"/>
      <c r="D409" s="20"/>
      <c r="E409" s="885"/>
      <c r="F409" s="20"/>
      <c r="G409" s="28"/>
    </row>
    <row r="410" spans="1:7" ht="15.75">
      <c r="A410" s="20"/>
      <c r="B410" s="32" t="s">
        <v>169</v>
      </c>
      <c r="C410" s="25">
        <v>140</v>
      </c>
      <c r="D410" s="33" t="s">
        <v>108</v>
      </c>
      <c r="E410" s="885"/>
      <c r="F410" s="33"/>
      <c r="G410" s="28">
        <f>C410*E410</f>
        <v>0</v>
      </c>
    </row>
    <row r="411" spans="1:7" ht="15.75">
      <c r="A411" s="20"/>
      <c r="B411" s="32"/>
      <c r="C411" s="25"/>
      <c r="D411" s="33"/>
      <c r="E411" s="885"/>
      <c r="F411" s="33"/>
      <c r="G411" s="28"/>
    </row>
    <row r="412" spans="1:7" ht="31.5">
      <c r="A412" s="31">
        <v>28</v>
      </c>
      <c r="B412" s="34" t="s">
        <v>235</v>
      </c>
      <c r="C412" s="20"/>
      <c r="D412" s="20"/>
      <c r="E412" s="885"/>
      <c r="F412" s="20"/>
      <c r="G412" s="28"/>
    </row>
    <row r="413" spans="1:7" ht="15.75">
      <c r="A413" s="31"/>
      <c r="B413" s="34"/>
      <c r="C413" s="20"/>
      <c r="D413" s="20"/>
      <c r="E413" s="885"/>
      <c r="F413" s="20"/>
      <c r="G413" s="28"/>
    </row>
    <row r="414" spans="1:7" ht="15.75">
      <c r="A414" s="20"/>
      <c r="B414" s="32" t="s">
        <v>139</v>
      </c>
      <c r="C414" s="25">
        <v>1085</v>
      </c>
      <c r="D414" s="33" t="s">
        <v>108</v>
      </c>
      <c r="E414" s="885"/>
      <c r="F414" s="33"/>
      <c r="G414" s="28">
        <f>C414*E414</f>
        <v>0</v>
      </c>
    </row>
    <row r="415" spans="1:7" ht="15.75">
      <c r="A415" s="20"/>
      <c r="B415" s="32"/>
      <c r="C415" s="25"/>
      <c r="D415" s="33"/>
      <c r="E415" s="885"/>
      <c r="F415" s="33"/>
      <c r="G415" s="28"/>
    </row>
    <row r="416" spans="1:7" ht="31.5">
      <c r="A416" s="31">
        <v>29</v>
      </c>
      <c r="B416" s="34" t="s">
        <v>236</v>
      </c>
      <c r="C416" s="20"/>
      <c r="D416" s="20"/>
      <c r="E416" s="885"/>
      <c r="F416" s="20"/>
      <c r="G416" s="28"/>
    </row>
    <row r="417" spans="1:7" ht="15.75">
      <c r="A417" s="31"/>
      <c r="B417" s="34"/>
      <c r="C417" s="20"/>
      <c r="D417" s="20"/>
      <c r="E417" s="885"/>
      <c r="F417" s="20"/>
      <c r="G417" s="28"/>
    </row>
    <row r="418" spans="1:7" ht="15.75">
      <c r="A418" s="20"/>
      <c r="B418" s="32" t="s">
        <v>139</v>
      </c>
      <c r="C418" s="25">
        <v>43.4</v>
      </c>
      <c r="D418" s="33" t="s">
        <v>108</v>
      </c>
      <c r="E418" s="885"/>
      <c r="F418" s="33"/>
      <c r="G418" s="28">
        <f>C418*E418</f>
        <v>0</v>
      </c>
    </row>
    <row r="419" spans="1:7" ht="15.75">
      <c r="A419" s="20"/>
      <c r="B419" s="32"/>
      <c r="C419" s="25"/>
      <c r="D419" s="33"/>
      <c r="E419" s="885"/>
      <c r="F419" s="33"/>
      <c r="G419" s="28"/>
    </row>
    <row r="420" spans="1:7" ht="47.25">
      <c r="A420" s="31">
        <v>30</v>
      </c>
      <c r="B420" s="34" t="s">
        <v>237</v>
      </c>
      <c r="C420" s="20"/>
      <c r="D420" s="20"/>
      <c r="E420" s="885"/>
      <c r="F420" s="20"/>
      <c r="G420" s="28"/>
    </row>
    <row r="421" spans="1:7" ht="15.75">
      <c r="A421" s="20"/>
      <c r="B421" s="32"/>
      <c r="C421" s="25"/>
      <c r="D421" s="33"/>
      <c r="E421" s="885"/>
      <c r="F421" s="33"/>
      <c r="G421" s="28"/>
    </row>
    <row r="422" spans="1:7" ht="15.75">
      <c r="A422" s="20"/>
      <c r="B422" s="34" t="s">
        <v>238</v>
      </c>
      <c r="C422" s="20"/>
      <c r="D422" s="20"/>
      <c r="E422" s="885"/>
      <c r="F422" s="20"/>
      <c r="G422" s="28"/>
    </row>
    <row r="423" spans="1:7" ht="15.75">
      <c r="A423" s="20"/>
      <c r="B423" s="32" t="s">
        <v>139</v>
      </c>
      <c r="C423" s="25">
        <v>9.5</v>
      </c>
      <c r="D423" s="33" t="s">
        <v>108</v>
      </c>
      <c r="E423" s="885"/>
      <c r="F423" s="33"/>
      <c r="G423" s="28">
        <f>C423*E423</f>
        <v>0</v>
      </c>
    </row>
    <row r="424" spans="1:7" ht="15.75">
      <c r="A424" s="20"/>
      <c r="B424" s="32"/>
      <c r="C424" s="25"/>
      <c r="D424" s="33"/>
      <c r="E424" s="885"/>
      <c r="F424" s="33"/>
      <c r="G424" s="28"/>
    </row>
    <row r="425" spans="1:7" ht="15.75">
      <c r="A425" s="20"/>
      <c r="B425" s="34" t="s">
        <v>239</v>
      </c>
      <c r="C425" s="20"/>
      <c r="D425" s="20"/>
      <c r="E425" s="885"/>
      <c r="F425" s="20"/>
      <c r="G425" s="28"/>
    </row>
    <row r="426" spans="1:7" ht="15.75">
      <c r="A426" s="20"/>
      <c r="B426" s="32" t="s">
        <v>139</v>
      </c>
      <c r="C426" s="25">
        <v>215</v>
      </c>
      <c r="D426" s="33" t="s">
        <v>108</v>
      </c>
      <c r="E426" s="885"/>
      <c r="F426" s="33"/>
      <c r="G426" s="28">
        <f>C426*E426</f>
        <v>0</v>
      </c>
    </row>
    <row r="427" spans="1:7" ht="15.75">
      <c r="A427" s="20"/>
      <c r="B427" s="32"/>
      <c r="C427" s="25"/>
      <c r="D427" s="33"/>
      <c r="E427" s="885"/>
      <c r="F427" s="33"/>
      <c r="G427" s="28"/>
    </row>
    <row r="428" spans="1:7" ht="15.75">
      <c r="A428" s="20"/>
      <c r="B428" s="34" t="s">
        <v>240</v>
      </c>
      <c r="C428" s="20"/>
      <c r="D428" s="20"/>
      <c r="E428" s="885"/>
      <c r="F428" s="20"/>
      <c r="G428" s="28"/>
    </row>
    <row r="429" spans="1:7" ht="15.75">
      <c r="A429" s="20"/>
      <c r="B429" s="32" t="s">
        <v>139</v>
      </c>
      <c r="C429" s="25">
        <v>45</v>
      </c>
      <c r="D429" s="33" t="s">
        <v>108</v>
      </c>
      <c r="E429" s="885"/>
      <c r="F429" s="33"/>
      <c r="G429" s="28">
        <f>C429*E429</f>
        <v>0</v>
      </c>
    </row>
    <row r="430" spans="1:7" ht="15.75">
      <c r="A430" s="20"/>
      <c r="B430" s="32"/>
      <c r="C430" s="25"/>
      <c r="D430" s="33"/>
      <c r="E430" s="885"/>
      <c r="F430" s="33"/>
      <c r="G430" s="28"/>
    </row>
    <row r="431" spans="1:7" ht="47.25">
      <c r="A431" s="31">
        <v>31</v>
      </c>
      <c r="B431" s="34" t="s">
        <v>241</v>
      </c>
      <c r="C431" s="20"/>
      <c r="D431" s="20"/>
      <c r="E431" s="885"/>
      <c r="F431" s="20"/>
      <c r="G431" s="28"/>
    </row>
    <row r="432" spans="1:7" ht="15.75">
      <c r="A432" s="31"/>
      <c r="B432" s="34"/>
      <c r="C432" s="20"/>
      <c r="D432" s="20"/>
      <c r="E432" s="885"/>
      <c r="F432" s="20"/>
      <c r="G432" s="28"/>
    </row>
    <row r="433" spans="1:7" ht="15.75">
      <c r="A433" s="31"/>
      <c r="B433" s="34" t="s">
        <v>242</v>
      </c>
      <c r="C433" s="20"/>
      <c r="D433" s="20"/>
      <c r="E433" s="885"/>
      <c r="F433" s="20"/>
      <c r="G433" s="28"/>
    </row>
    <row r="434" spans="1:7" ht="15.75">
      <c r="A434" s="20"/>
      <c r="B434" s="32" t="s">
        <v>139</v>
      </c>
      <c r="C434" s="25">
        <v>140</v>
      </c>
      <c r="D434" s="33" t="s">
        <v>108</v>
      </c>
      <c r="E434" s="885"/>
      <c r="F434" s="33"/>
      <c r="G434" s="28">
        <f>C434*E434</f>
        <v>0</v>
      </c>
    </row>
    <row r="435" spans="1:7" ht="15.75">
      <c r="A435" s="20"/>
      <c r="B435" s="32"/>
      <c r="C435" s="25"/>
      <c r="D435" s="33"/>
      <c r="E435" s="885"/>
      <c r="F435" s="33"/>
      <c r="G435" s="28"/>
    </row>
    <row r="436" spans="1:7" ht="15.75">
      <c r="A436" s="20"/>
      <c r="B436" s="34" t="s">
        <v>243</v>
      </c>
      <c r="C436" s="20"/>
      <c r="D436" s="20"/>
      <c r="E436" s="885"/>
      <c r="F436" s="20"/>
      <c r="G436" s="28"/>
    </row>
    <row r="437" spans="1:7" ht="15.75">
      <c r="A437" s="20"/>
      <c r="B437" s="32" t="s">
        <v>139</v>
      </c>
      <c r="C437" s="25">
        <v>365</v>
      </c>
      <c r="D437" s="33" t="s">
        <v>108</v>
      </c>
      <c r="E437" s="885"/>
      <c r="F437" s="33"/>
      <c r="G437" s="28">
        <f>C437*E437</f>
        <v>0</v>
      </c>
    </row>
    <row r="438" spans="1:7" ht="12.75" customHeight="1">
      <c r="A438" s="20"/>
      <c r="B438" s="32"/>
      <c r="C438" s="25"/>
      <c r="D438" s="33"/>
      <c r="E438" s="885"/>
      <c r="F438" s="33"/>
      <c r="G438" s="28"/>
    </row>
    <row r="439" spans="1:7" ht="17.25" customHeight="1">
      <c r="A439" s="20"/>
      <c r="B439" s="34" t="s">
        <v>244</v>
      </c>
      <c r="C439" s="25">
        <v>580</v>
      </c>
      <c r="D439" s="33" t="s">
        <v>108</v>
      </c>
      <c r="E439" s="885"/>
      <c r="F439" s="33"/>
      <c r="G439" s="28">
        <f>C439*E439</f>
        <v>0</v>
      </c>
    </row>
    <row r="440" spans="1:7" ht="15.75">
      <c r="A440" s="20"/>
      <c r="B440" s="32"/>
      <c r="C440" s="25"/>
      <c r="D440" s="33"/>
      <c r="E440" s="885"/>
      <c r="F440" s="33"/>
      <c r="G440" s="28"/>
    </row>
    <row r="441" spans="1:7" ht="63">
      <c r="A441" s="31">
        <v>32</v>
      </c>
      <c r="B441" s="34" t="s">
        <v>245</v>
      </c>
      <c r="C441" s="20"/>
      <c r="D441" s="20"/>
      <c r="E441" s="885"/>
      <c r="F441" s="20"/>
      <c r="G441" s="28"/>
    </row>
    <row r="442" spans="1:7" ht="15.75">
      <c r="A442" s="31"/>
      <c r="B442" s="34"/>
      <c r="C442" s="20"/>
      <c r="D442" s="20"/>
      <c r="E442" s="885"/>
      <c r="F442" s="20"/>
      <c r="G442" s="28"/>
    </row>
    <row r="443" spans="1:7" ht="15.75">
      <c r="A443" s="31"/>
      <c r="B443" s="34" t="s">
        <v>246</v>
      </c>
      <c r="C443" s="20"/>
      <c r="D443" s="20"/>
      <c r="E443" s="885"/>
      <c r="F443" s="20"/>
      <c r="G443" s="28"/>
    </row>
    <row r="444" spans="1:7" ht="15.75">
      <c r="A444" s="20"/>
      <c r="B444" s="32" t="s">
        <v>139</v>
      </c>
      <c r="C444" s="25">
        <v>395</v>
      </c>
      <c r="D444" s="33" t="s">
        <v>108</v>
      </c>
      <c r="E444" s="885"/>
      <c r="F444" s="33"/>
      <c r="G444" s="28">
        <f>C444*E444</f>
        <v>0</v>
      </c>
    </row>
    <row r="445" spans="1:7" ht="15.75">
      <c r="A445" s="20"/>
      <c r="B445" s="32"/>
      <c r="C445" s="25"/>
      <c r="D445" s="33"/>
      <c r="E445" s="885"/>
      <c r="F445" s="33"/>
      <c r="G445" s="28"/>
    </row>
    <row r="446" spans="1:7" ht="31.5">
      <c r="A446" s="31">
        <v>33</v>
      </c>
      <c r="B446" s="34" t="s">
        <v>247</v>
      </c>
      <c r="C446" s="20"/>
      <c r="D446" s="20"/>
      <c r="E446" s="885"/>
      <c r="F446" s="20"/>
      <c r="G446" s="28"/>
    </row>
    <row r="447" spans="1:7" ht="15.75">
      <c r="A447" s="31"/>
      <c r="B447" s="34"/>
      <c r="C447" s="20"/>
      <c r="D447" s="20"/>
      <c r="E447" s="885"/>
      <c r="F447" s="20"/>
      <c r="G447" s="28"/>
    </row>
    <row r="448" spans="1:7" ht="15.75">
      <c r="A448" s="20"/>
      <c r="B448" s="32" t="s">
        <v>112</v>
      </c>
      <c r="C448" s="25">
        <v>12</v>
      </c>
      <c r="D448" s="33" t="s">
        <v>108</v>
      </c>
      <c r="E448" s="885"/>
      <c r="F448" s="33"/>
      <c r="G448" s="28">
        <f>C448*E448</f>
        <v>0</v>
      </c>
    </row>
    <row r="449" spans="1:7" ht="15.75">
      <c r="A449" s="20"/>
      <c r="B449" s="32"/>
      <c r="C449" s="25"/>
      <c r="D449" s="33"/>
      <c r="E449" s="885"/>
      <c r="F449" s="33"/>
      <c r="G449" s="28"/>
    </row>
    <row r="450" spans="1:7" ht="31.5">
      <c r="A450" s="31">
        <v>34</v>
      </c>
      <c r="B450" s="34" t="s">
        <v>248</v>
      </c>
      <c r="C450" s="20"/>
      <c r="D450" s="20"/>
      <c r="E450" s="885"/>
      <c r="F450" s="20"/>
      <c r="G450" s="28"/>
    </row>
    <row r="451" spans="1:7" ht="15.75">
      <c r="A451" s="31"/>
      <c r="B451" s="34"/>
      <c r="C451" s="20"/>
      <c r="D451" s="20"/>
      <c r="E451" s="885"/>
      <c r="F451" s="20"/>
      <c r="G451" s="28"/>
    </row>
    <row r="452" spans="1:7" ht="15.75">
      <c r="A452" s="20"/>
      <c r="B452" s="32" t="s">
        <v>112</v>
      </c>
      <c r="C452" s="25">
        <v>12</v>
      </c>
      <c r="D452" s="33" t="s">
        <v>108</v>
      </c>
      <c r="E452" s="885"/>
      <c r="F452" s="33"/>
      <c r="G452" s="28">
        <f>C452*E452</f>
        <v>0</v>
      </c>
    </row>
    <row r="453" spans="1:7" ht="15.75">
      <c r="A453" s="20"/>
      <c r="B453" s="32"/>
      <c r="C453" s="25"/>
      <c r="D453" s="33"/>
      <c r="E453" s="885"/>
      <c r="F453" s="33"/>
      <c r="G453" s="28"/>
    </row>
    <row r="454" spans="1:7" ht="31.5">
      <c r="A454" s="31">
        <v>35</v>
      </c>
      <c r="B454" s="34" t="s">
        <v>249</v>
      </c>
      <c r="C454" s="20"/>
      <c r="D454" s="20"/>
      <c r="E454" s="885"/>
      <c r="F454" s="20"/>
      <c r="G454" s="28"/>
    </row>
    <row r="455" spans="1:7" ht="15.75">
      <c r="A455" s="31"/>
      <c r="B455" s="34"/>
      <c r="C455" s="20"/>
      <c r="D455" s="20"/>
      <c r="E455" s="885"/>
      <c r="F455" s="20"/>
      <c r="G455" s="28"/>
    </row>
    <row r="456" spans="1:7" ht="15.75">
      <c r="A456" s="20"/>
      <c r="B456" s="32" t="s">
        <v>112</v>
      </c>
      <c r="C456" s="25">
        <v>12</v>
      </c>
      <c r="D456" s="33" t="s">
        <v>108</v>
      </c>
      <c r="E456" s="885"/>
      <c r="F456" s="33"/>
      <c r="G456" s="28">
        <f>C456*E456</f>
        <v>0</v>
      </c>
    </row>
    <row r="457" spans="1:7" ht="15.75">
      <c r="A457" s="20"/>
      <c r="B457" s="32"/>
      <c r="C457" s="25"/>
      <c r="D457" s="33"/>
      <c r="E457" s="885"/>
      <c r="F457" s="33"/>
      <c r="G457" s="28"/>
    </row>
    <row r="458" spans="1:7" ht="31.5">
      <c r="A458" s="31">
        <v>36</v>
      </c>
      <c r="B458" s="34" t="s">
        <v>250</v>
      </c>
      <c r="C458" s="20"/>
      <c r="D458" s="20"/>
      <c r="E458" s="885"/>
      <c r="F458" s="20"/>
      <c r="G458" s="28"/>
    </row>
    <row r="459" spans="1:7" ht="15.75">
      <c r="A459" s="31"/>
      <c r="B459" s="34"/>
      <c r="C459" s="20"/>
      <c r="D459" s="20"/>
      <c r="E459" s="885"/>
      <c r="F459" s="20"/>
      <c r="G459" s="28"/>
    </row>
    <row r="460" spans="1:7" ht="15.75">
      <c r="A460" s="20"/>
      <c r="B460" s="32" t="s">
        <v>112</v>
      </c>
      <c r="C460" s="25">
        <v>8</v>
      </c>
      <c r="D460" s="33" t="s">
        <v>108</v>
      </c>
      <c r="E460" s="885"/>
      <c r="F460" s="33"/>
      <c r="G460" s="28">
        <f>C460*E460</f>
        <v>0</v>
      </c>
    </row>
    <row r="461" spans="1:7" ht="15.75">
      <c r="A461" s="20"/>
      <c r="B461" s="32"/>
      <c r="C461" s="25"/>
      <c r="D461" s="33"/>
      <c r="E461" s="885"/>
      <c r="F461" s="33"/>
      <c r="G461" s="28"/>
    </row>
    <row r="462" spans="1:7" ht="15.75">
      <c r="A462" s="31">
        <v>37</v>
      </c>
      <c r="B462" s="34" t="s">
        <v>251</v>
      </c>
      <c r="C462" s="20"/>
      <c r="D462" s="20"/>
      <c r="E462" s="885"/>
      <c r="F462" s="20"/>
      <c r="G462" s="28"/>
    </row>
    <row r="463" spans="1:7" ht="15.75">
      <c r="A463" s="31"/>
      <c r="B463" s="34"/>
      <c r="C463" s="20"/>
      <c r="D463" s="20"/>
      <c r="E463" s="885"/>
      <c r="F463" s="20"/>
      <c r="G463" s="28"/>
    </row>
    <row r="464" spans="1:7" ht="15.75">
      <c r="A464" s="20"/>
      <c r="B464" s="32" t="s">
        <v>112</v>
      </c>
      <c r="C464" s="25">
        <v>4</v>
      </c>
      <c r="D464" s="33" t="s">
        <v>108</v>
      </c>
      <c r="E464" s="885"/>
      <c r="F464" s="33"/>
      <c r="G464" s="28">
        <f>C464*E464</f>
        <v>0</v>
      </c>
    </row>
    <row r="465" spans="1:7" ht="15.75">
      <c r="A465" s="20"/>
      <c r="B465" s="32"/>
      <c r="C465" s="25"/>
      <c r="D465" s="33"/>
      <c r="E465" s="885"/>
      <c r="F465" s="33"/>
      <c r="G465" s="28"/>
    </row>
    <row r="466" spans="1:7" ht="15.75">
      <c r="A466" s="31">
        <v>38</v>
      </c>
      <c r="B466" s="34" t="s">
        <v>252</v>
      </c>
      <c r="C466" s="20"/>
      <c r="D466" s="20"/>
      <c r="E466" s="885"/>
      <c r="F466" s="20"/>
      <c r="G466" s="28"/>
    </row>
    <row r="467" spans="1:7" ht="15.75">
      <c r="A467" s="31"/>
      <c r="B467" s="34"/>
      <c r="C467" s="20"/>
      <c r="D467" s="20"/>
      <c r="E467" s="885"/>
      <c r="F467" s="20"/>
      <c r="G467" s="28"/>
    </row>
    <row r="468" spans="1:7" ht="15.75">
      <c r="A468" s="20"/>
      <c r="B468" s="32" t="s">
        <v>112</v>
      </c>
      <c r="C468" s="25">
        <v>5</v>
      </c>
      <c r="D468" s="33" t="s">
        <v>108</v>
      </c>
      <c r="E468" s="885"/>
      <c r="F468" s="33"/>
      <c r="G468" s="28">
        <f>C468*E468</f>
        <v>0</v>
      </c>
    </row>
    <row r="469" spans="1:7" ht="15.75">
      <c r="A469" s="20"/>
      <c r="B469" s="32"/>
      <c r="C469" s="25"/>
      <c r="D469" s="33"/>
      <c r="E469" s="885"/>
      <c r="F469" s="33"/>
      <c r="G469" s="28"/>
    </row>
    <row r="470" spans="1:7" ht="15.75">
      <c r="A470" s="31">
        <v>39</v>
      </c>
      <c r="B470" s="34" t="s">
        <v>253</v>
      </c>
      <c r="C470" s="20"/>
      <c r="D470" s="20"/>
      <c r="E470" s="885"/>
      <c r="F470" s="20"/>
      <c r="G470" s="28"/>
    </row>
    <row r="471" spans="1:7" ht="15.75">
      <c r="A471" s="31"/>
      <c r="B471" s="34"/>
      <c r="C471" s="20"/>
      <c r="D471" s="20"/>
      <c r="E471" s="885"/>
      <c r="F471" s="20"/>
      <c r="G471" s="28"/>
    </row>
    <row r="472" spans="1:7" ht="15.75">
      <c r="A472" s="20"/>
      <c r="B472" s="32" t="s">
        <v>112</v>
      </c>
      <c r="C472" s="25">
        <v>5</v>
      </c>
      <c r="D472" s="33" t="s">
        <v>108</v>
      </c>
      <c r="E472" s="885"/>
      <c r="F472" s="33"/>
      <c r="G472" s="28">
        <f>C472*E472</f>
        <v>0</v>
      </c>
    </row>
    <row r="473" spans="1:7" ht="15.75">
      <c r="A473" s="20"/>
      <c r="B473" s="32"/>
      <c r="C473" s="25"/>
      <c r="D473" s="33"/>
      <c r="E473" s="885"/>
      <c r="F473" s="33"/>
      <c r="G473" s="28"/>
    </row>
    <row r="474" spans="1:7" ht="31.5">
      <c r="A474" s="31">
        <v>40</v>
      </c>
      <c r="B474" s="34" t="s">
        <v>254</v>
      </c>
      <c r="C474" s="20"/>
      <c r="D474" s="20"/>
      <c r="E474" s="885"/>
      <c r="F474" s="20"/>
      <c r="G474" s="28"/>
    </row>
    <row r="475" spans="1:7" ht="15.75">
      <c r="A475" s="31"/>
      <c r="B475" s="34"/>
      <c r="C475" s="20"/>
      <c r="D475" s="20"/>
      <c r="E475" s="885"/>
      <c r="F475" s="20"/>
      <c r="G475" s="28"/>
    </row>
    <row r="476" spans="1:7" ht="15.75">
      <c r="A476" s="20"/>
      <c r="B476" s="32" t="s">
        <v>112</v>
      </c>
      <c r="C476" s="25">
        <v>14</v>
      </c>
      <c r="D476" s="33" t="s">
        <v>108</v>
      </c>
      <c r="E476" s="885"/>
      <c r="F476" s="33"/>
      <c r="G476" s="28">
        <f>C476*E476</f>
        <v>0</v>
      </c>
    </row>
    <row r="477" spans="1:7" ht="15.75">
      <c r="A477" s="20"/>
      <c r="B477" s="32"/>
      <c r="C477" s="25"/>
      <c r="D477" s="33"/>
      <c r="E477" s="885"/>
      <c r="F477" s="33"/>
      <c r="G477" s="28"/>
    </row>
    <row r="478" spans="1:7" ht="15.75">
      <c r="A478" s="31">
        <v>41</v>
      </c>
      <c r="B478" s="34" t="s">
        <v>255</v>
      </c>
      <c r="C478" s="20"/>
      <c r="D478" s="20"/>
      <c r="E478" s="885"/>
      <c r="F478" s="20"/>
      <c r="G478" s="28"/>
    </row>
    <row r="479" spans="1:7" ht="15.75">
      <c r="A479" s="31"/>
      <c r="B479" s="34"/>
      <c r="C479" s="20"/>
      <c r="D479" s="20"/>
      <c r="E479" s="885"/>
      <c r="F479" s="20"/>
      <c r="G479" s="28"/>
    </row>
    <row r="480" spans="1:7" ht="15.75">
      <c r="A480" s="20"/>
      <c r="B480" s="32" t="s">
        <v>256</v>
      </c>
      <c r="C480" s="25">
        <v>9</v>
      </c>
      <c r="D480" s="33" t="s">
        <v>108</v>
      </c>
      <c r="E480" s="885"/>
      <c r="F480" s="33"/>
      <c r="G480" s="28">
        <f>C480*E480</f>
        <v>0</v>
      </c>
    </row>
    <row r="481" spans="1:7" ht="15.75">
      <c r="A481" s="20"/>
      <c r="B481" s="32" t="s">
        <v>257</v>
      </c>
      <c r="C481" s="25">
        <v>6</v>
      </c>
      <c r="D481" s="33" t="s">
        <v>108</v>
      </c>
      <c r="E481" s="885"/>
      <c r="F481" s="33"/>
      <c r="G481" s="28">
        <f>C481*E481</f>
        <v>0</v>
      </c>
    </row>
    <row r="482" spans="1:7" ht="15.75">
      <c r="A482" s="20"/>
      <c r="B482" s="32"/>
      <c r="C482" s="25"/>
      <c r="D482" s="33"/>
      <c r="E482" s="885"/>
      <c r="F482" s="33"/>
      <c r="G482" s="28"/>
    </row>
    <row r="483" spans="1:7" ht="15.75">
      <c r="A483" s="31">
        <v>42</v>
      </c>
      <c r="B483" s="34" t="s">
        <v>258</v>
      </c>
      <c r="C483" s="20"/>
      <c r="D483" s="20"/>
      <c r="E483" s="885"/>
      <c r="F483" s="20"/>
      <c r="G483" s="28"/>
    </row>
    <row r="484" spans="1:7" ht="15.75">
      <c r="A484" s="31"/>
      <c r="B484" s="34"/>
      <c r="C484" s="20"/>
      <c r="D484" s="20"/>
      <c r="E484" s="885"/>
      <c r="F484" s="20"/>
      <c r="G484" s="28"/>
    </row>
    <row r="485" spans="1:7" ht="15.75">
      <c r="A485" s="20"/>
      <c r="B485" s="32" t="s">
        <v>257</v>
      </c>
      <c r="C485" s="25">
        <v>3</v>
      </c>
      <c r="D485" s="33" t="s">
        <v>108</v>
      </c>
      <c r="E485" s="885"/>
      <c r="F485" s="33"/>
      <c r="G485" s="28">
        <f>C485*E485</f>
        <v>0</v>
      </c>
    </row>
    <row r="486" spans="1:7" ht="15.75">
      <c r="A486" s="20"/>
      <c r="B486" s="32"/>
      <c r="C486" s="25"/>
      <c r="D486" s="33"/>
      <c r="E486" s="885"/>
      <c r="F486" s="33"/>
      <c r="G486" s="28"/>
    </row>
    <row r="487" spans="1:7" ht="15.75">
      <c r="A487" s="20"/>
      <c r="B487" s="32"/>
      <c r="C487" s="25"/>
      <c r="D487" s="33"/>
      <c r="E487" s="885"/>
      <c r="F487" s="33"/>
      <c r="G487" s="28"/>
    </row>
    <row r="488" spans="1:7" ht="63">
      <c r="A488" s="31">
        <v>43</v>
      </c>
      <c r="B488" s="34" t="s">
        <v>259</v>
      </c>
      <c r="C488" s="20"/>
      <c r="D488" s="20"/>
      <c r="E488" s="885"/>
      <c r="F488" s="20"/>
      <c r="G488" s="28"/>
    </row>
    <row r="489" spans="1:7" ht="15.75">
      <c r="A489" s="31"/>
      <c r="B489" s="34"/>
      <c r="C489" s="20"/>
      <c r="D489" s="20"/>
      <c r="E489" s="885"/>
      <c r="F489" s="20"/>
      <c r="G489" s="28"/>
    </row>
    <row r="490" spans="1:7" ht="15.75">
      <c r="A490" s="20"/>
      <c r="B490" s="32" t="s">
        <v>107</v>
      </c>
      <c r="C490" s="25">
        <v>1</v>
      </c>
      <c r="D490" s="33"/>
      <c r="E490" s="885"/>
      <c r="F490" s="33"/>
      <c r="G490" s="28">
        <f>C490*E490</f>
        <v>0</v>
      </c>
    </row>
    <row r="491" spans="1:7" ht="15.75">
      <c r="A491" s="20"/>
      <c r="B491" s="32"/>
      <c r="C491" s="25"/>
      <c r="D491" s="33"/>
      <c r="E491" s="885"/>
      <c r="F491" s="33"/>
      <c r="G491" s="28"/>
    </row>
    <row r="492" spans="1:7" ht="31.5">
      <c r="A492" s="31">
        <v>44</v>
      </c>
      <c r="B492" s="34" t="s">
        <v>260</v>
      </c>
      <c r="C492" s="20"/>
      <c r="D492" s="20"/>
      <c r="E492" s="885"/>
      <c r="F492" s="20"/>
      <c r="G492" s="28"/>
    </row>
    <row r="493" spans="1:7" ht="15.75">
      <c r="A493" s="31"/>
      <c r="B493" s="34"/>
      <c r="C493" s="20"/>
      <c r="D493" s="20"/>
      <c r="E493" s="885"/>
      <c r="F493" s="20"/>
      <c r="G493" s="28"/>
    </row>
    <row r="494" spans="1:7" ht="15.75">
      <c r="A494" s="20"/>
      <c r="B494" s="32" t="s">
        <v>169</v>
      </c>
      <c r="C494" s="25">
        <v>76</v>
      </c>
      <c r="D494" s="33" t="s">
        <v>108</v>
      </c>
      <c r="E494" s="885"/>
      <c r="F494" s="33"/>
      <c r="G494" s="28">
        <f>C494*E494</f>
        <v>0</v>
      </c>
    </row>
    <row r="495" spans="1:7" ht="15.75">
      <c r="A495" s="20"/>
      <c r="B495" s="32"/>
      <c r="C495" s="25"/>
      <c r="D495" s="33"/>
      <c r="E495" s="885"/>
      <c r="F495" s="33"/>
      <c r="G495" s="28"/>
    </row>
    <row r="496" spans="1:7" ht="81" customHeight="1">
      <c r="A496" s="31">
        <v>45</v>
      </c>
      <c r="B496" s="35" t="s">
        <v>261</v>
      </c>
      <c r="C496" s="25"/>
      <c r="D496" s="33"/>
      <c r="E496" s="885"/>
      <c r="F496" s="33"/>
      <c r="G496" s="28"/>
    </row>
    <row r="497" spans="1:7" ht="15.75">
      <c r="A497" s="20"/>
      <c r="B497" s="32"/>
      <c r="C497" s="25"/>
      <c r="D497" s="33"/>
      <c r="E497" s="885"/>
      <c r="F497" s="33"/>
      <c r="G497" s="28"/>
    </row>
    <row r="498" spans="1:7" ht="15.75">
      <c r="A498" s="20"/>
      <c r="B498" s="32" t="s">
        <v>262</v>
      </c>
      <c r="C498" s="25">
        <v>7.5</v>
      </c>
      <c r="D498" s="33" t="s">
        <v>108</v>
      </c>
      <c r="E498" s="885"/>
      <c r="F498" s="33"/>
      <c r="G498" s="28">
        <f>C498*E498</f>
        <v>0</v>
      </c>
    </row>
    <row r="499" spans="1:7" ht="15.75">
      <c r="A499" s="20"/>
      <c r="B499" s="32"/>
      <c r="C499" s="25"/>
      <c r="D499" s="33"/>
      <c r="E499" s="885"/>
      <c r="F499" s="33"/>
      <c r="G499" s="28"/>
    </row>
    <row r="500" spans="1:7" ht="123" customHeight="1">
      <c r="A500" s="31">
        <v>46</v>
      </c>
      <c r="B500" s="35" t="s">
        <v>263</v>
      </c>
      <c r="C500" s="25"/>
      <c r="D500" s="33"/>
      <c r="E500" s="885"/>
      <c r="F500" s="33"/>
      <c r="G500" s="28"/>
    </row>
    <row r="501" spans="1:7" ht="15.75">
      <c r="A501" s="20"/>
      <c r="B501" s="32"/>
      <c r="C501" s="25"/>
      <c r="D501" s="33"/>
      <c r="E501" s="885"/>
      <c r="F501" s="33"/>
      <c r="G501" s="28"/>
    </row>
    <row r="502" spans="1:7" ht="15.75">
      <c r="A502" s="20"/>
      <c r="B502" s="32" t="s">
        <v>139</v>
      </c>
      <c r="C502" s="25">
        <v>54.7</v>
      </c>
      <c r="D502" s="33" t="s">
        <v>108</v>
      </c>
      <c r="E502" s="885"/>
      <c r="F502" s="33"/>
      <c r="G502" s="28">
        <f>C502*E502</f>
        <v>0</v>
      </c>
    </row>
    <row r="503" spans="1:7" ht="15.75">
      <c r="A503" s="20"/>
      <c r="B503" s="32"/>
      <c r="C503" s="25"/>
      <c r="D503" s="33"/>
      <c r="E503" s="25"/>
      <c r="F503" s="33"/>
      <c r="G503" s="28"/>
    </row>
    <row r="504" spans="1:7" ht="63">
      <c r="A504" s="31">
        <v>47</v>
      </c>
      <c r="B504" s="35" t="s">
        <v>264</v>
      </c>
      <c r="C504" s="25"/>
      <c r="D504" s="33"/>
      <c r="E504" s="25"/>
      <c r="F504" s="33"/>
      <c r="G504" s="28"/>
    </row>
    <row r="505" spans="1:7" ht="15.75">
      <c r="A505" s="20"/>
      <c r="B505" s="32"/>
      <c r="C505" s="25"/>
      <c r="D505" s="33"/>
      <c r="E505" s="25"/>
      <c r="F505" s="33"/>
      <c r="G505" s="28"/>
    </row>
    <row r="506" spans="1:7" ht="15.75">
      <c r="A506" s="20"/>
      <c r="B506" s="32" t="s">
        <v>107</v>
      </c>
      <c r="C506" s="25">
        <v>1</v>
      </c>
      <c r="D506" s="33"/>
      <c r="E506" s="885"/>
      <c r="F506" s="33"/>
      <c r="G506" s="28">
        <f>C506*E506</f>
        <v>0</v>
      </c>
    </row>
    <row r="507" spans="1:7" ht="15.75">
      <c r="A507" s="20"/>
      <c r="B507" s="32"/>
      <c r="C507" s="25"/>
      <c r="D507" s="33"/>
      <c r="E507" s="25"/>
      <c r="F507" s="33"/>
      <c r="G507" s="28"/>
    </row>
    <row r="508" spans="1:7" ht="31.5">
      <c r="A508" s="31">
        <v>48</v>
      </c>
      <c r="B508" s="32" t="s">
        <v>265</v>
      </c>
      <c r="C508" s="25"/>
      <c r="D508" s="33"/>
      <c r="E508" s="25"/>
      <c r="F508" s="33"/>
      <c r="G508" s="28"/>
    </row>
    <row r="509" spans="1:7" ht="15.75">
      <c r="A509" s="31"/>
      <c r="B509" s="32"/>
      <c r="C509" s="25"/>
      <c r="D509" s="33"/>
      <c r="E509" s="25"/>
      <c r="F509" s="33"/>
      <c r="G509" s="28"/>
    </row>
    <row r="510" spans="1:7" ht="15.75">
      <c r="A510" s="20"/>
      <c r="B510" s="32" t="s">
        <v>107</v>
      </c>
      <c r="C510" s="25">
        <v>1</v>
      </c>
      <c r="D510" s="33"/>
      <c r="E510" s="885"/>
      <c r="F510" s="33"/>
      <c r="G510" s="28">
        <f>C510*E510</f>
        <v>0</v>
      </c>
    </row>
    <row r="511" spans="1:7" ht="15.75">
      <c r="A511" s="20"/>
      <c r="B511" s="24"/>
      <c r="C511" s="20"/>
      <c r="D511" s="20"/>
      <c r="E511" s="25"/>
      <c r="F511" s="20"/>
      <c r="G511" s="28"/>
    </row>
    <row r="512" spans="1:7" ht="15.75">
      <c r="A512" s="20"/>
      <c r="B512" s="24"/>
      <c r="C512" s="20"/>
      <c r="D512" s="20"/>
      <c r="E512" s="22" t="s">
        <v>179</v>
      </c>
      <c r="F512" s="21"/>
      <c r="G512" s="30">
        <f>SUM(G269:G511)</f>
        <v>0</v>
      </c>
    </row>
    <row r="513" spans="1:7" ht="15.75">
      <c r="A513" s="20"/>
      <c r="B513" s="24"/>
      <c r="C513" s="20"/>
      <c r="D513" s="20"/>
      <c r="E513" s="22"/>
      <c r="F513" s="21"/>
      <c r="G513" s="30"/>
    </row>
    <row r="514" spans="1:7" ht="15.75">
      <c r="A514" s="21" t="s">
        <v>57</v>
      </c>
      <c r="B514" s="45" t="s">
        <v>58</v>
      </c>
      <c r="C514" s="25"/>
      <c r="D514" s="33"/>
      <c r="E514" s="25"/>
      <c r="F514" s="33"/>
      <c r="G514" s="28"/>
    </row>
    <row r="515" spans="1:7" ht="15.75">
      <c r="A515" s="21"/>
      <c r="B515" s="45"/>
      <c r="C515" s="25"/>
      <c r="D515" s="33"/>
      <c r="E515" s="25"/>
      <c r="F515" s="33"/>
      <c r="G515" s="28"/>
    </row>
    <row r="516" spans="1:15" ht="15.75">
      <c r="A516" s="21"/>
      <c r="B516" s="27" t="s">
        <v>96</v>
      </c>
      <c r="C516" s="25"/>
      <c r="D516" s="33"/>
      <c r="E516" s="25"/>
      <c r="F516" s="33"/>
      <c r="G516" s="28"/>
      <c r="O516" s="13"/>
    </row>
    <row r="517" spans="1:7" ht="15.75">
      <c r="A517" s="21"/>
      <c r="B517" s="14" t="s">
        <v>266</v>
      </c>
      <c r="C517" s="25"/>
      <c r="D517" s="33"/>
      <c r="E517" s="25"/>
      <c r="F517" s="33"/>
      <c r="G517" s="28"/>
    </row>
    <row r="518" spans="1:7" ht="94.5">
      <c r="A518" s="21"/>
      <c r="B518" s="14" t="s">
        <v>267</v>
      </c>
      <c r="C518" s="25"/>
      <c r="D518" s="33"/>
      <c r="E518" s="25"/>
      <c r="F518" s="33"/>
      <c r="G518" s="28"/>
    </row>
    <row r="519" spans="1:7" ht="47.25">
      <c r="A519" s="21"/>
      <c r="B519" s="14" t="s">
        <v>268</v>
      </c>
      <c r="C519" s="25"/>
      <c r="D519" s="33"/>
      <c r="E519" s="25"/>
      <c r="F519" s="33"/>
      <c r="G519" s="28"/>
    </row>
    <row r="520" spans="1:7" ht="47.25">
      <c r="A520" s="21"/>
      <c r="B520" s="14" t="s">
        <v>269</v>
      </c>
      <c r="C520" s="25"/>
      <c r="D520" s="33"/>
      <c r="E520" s="25"/>
      <c r="F520" s="33"/>
      <c r="G520" s="28"/>
    </row>
    <row r="521" spans="1:7" ht="15.75">
      <c r="A521" s="21"/>
      <c r="B521" s="14" t="s">
        <v>270</v>
      </c>
      <c r="C521" s="25"/>
      <c r="D521" s="33"/>
      <c r="E521" s="25"/>
      <c r="F521" s="33"/>
      <c r="G521" s="28"/>
    </row>
    <row r="522" spans="1:7" ht="15.75">
      <c r="A522" s="21"/>
      <c r="B522" s="14"/>
      <c r="C522" s="25"/>
      <c r="D522" s="33"/>
      <c r="E522" s="25"/>
      <c r="F522" s="33"/>
      <c r="G522" s="28"/>
    </row>
    <row r="523" spans="1:7" ht="31.5">
      <c r="A523" s="31">
        <v>1</v>
      </c>
      <c r="B523" s="34" t="s">
        <v>271</v>
      </c>
      <c r="C523" s="20"/>
      <c r="D523" s="20"/>
      <c r="E523" s="25"/>
      <c r="F523" s="20"/>
      <c r="G523" s="28"/>
    </row>
    <row r="524" spans="1:7" ht="15.75">
      <c r="A524" s="31"/>
      <c r="B524" s="34"/>
      <c r="C524" s="20"/>
      <c r="D524" s="20"/>
      <c r="E524" s="25"/>
      <c r="F524" s="20"/>
      <c r="G524" s="28"/>
    </row>
    <row r="525" spans="1:7" ht="15.75">
      <c r="A525" s="20"/>
      <c r="B525" s="32" t="s">
        <v>139</v>
      </c>
      <c r="C525" s="25">
        <v>599.5</v>
      </c>
      <c r="D525" s="33" t="s">
        <v>108</v>
      </c>
      <c r="E525" s="885"/>
      <c r="F525" s="33"/>
      <c r="G525" s="28">
        <f>C525*E525</f>
        <v>0</v>
      </c>
    </row>
    <row r="526" spans="1:7" ht="15.75">
      <c r="A526" s="20"/>
      <c r="B526" s="32"/>
      <c r="C526" s="25"/>
      <c r="D526" s="33"/>
      <c r="E526" s="885"/>
      <c r="F526" s="33"/>
      <c r="G526" s="28"/>
    </row>
    <row r="527" spans="1:7" ht="31.5">
      <c r="A527" s="31">
        <v>2</v>
      </c>
      <c r="B527" s="34" t="s">
        <v>272</v>
      </c>
      <c r="C527" s="20"/>
      <c r="D527" s="20"/>
      <c r="E527" s="885"/>
      <c r="F527" s="33"/>
      <c r="G527" s="28"/>
    </row>
    <row r="528" spans="1:7" ht="15.75">
      <c r="A528" s="31"/>
      <c r="B528" s="34"/>
      <c r="C528" s="20"/>
      <c r="D528" s="20"/>
      <c r="E528" s="885"/>
      <c r="F528" s="33"/>
      <c r="G528" s="28"/>
    </row>
    <row r="529" spans="1:7" ht="15.75">
      <c r="A529" s="20"/>
      <c r="B529" s="32" t="s">
        <v>273</v>
      </c>
      <c r="C529" s="25">
        <v>6</v>
      </c>
      <c r="D529" s="33" t="s">
        <v>108</v>
      </c>
      <c r="E529" s="885"/>
      <c r="F529" s="33"/>
      <c r="G529" s="28">
        <f>C529*E529</f>
        <v>0</v>
      </c>
    </row>
    <row r="530" spans="1:7" ht="15.75">
      <c r="A530" s="20"/>
      <c r="B530" s="32" t="s">
        <v>274</v>
      </c>
      <c r="C530" s="25">
        <v>1</v>
      </c>
      <c r="D530" s="33" t="s">
        <v>108</v>
      </c>
      <c r="E530" s="885"/>
      <c r="F530" s="33"/>
      <c r="G530" s="28">
        <f>C530*E530</f>
        <v>0</v>
      </c>
    </row>
    <row r="531" spans="1:7" ht="15.75">
      <c r="A531" s="20"/>
      <c r="B531" s="32" t="s">
        <v>275</v>
      </c>
      <c r="C531" s="25">
        <v>1</v>
      </c>
      <c r="D531" s="33" t="s">
        <v>108</v>
      </c>
      <c r="E531" s="885"/>
      <c r="F531" s="33"/>
      <c r="G531" s="28">
        <f>C531*E531</f>
        <v>0</v>
      </c>
    </row>
    <row r="532" spans="1:7" ht="15.75">
      <c r="A532" s="20"/>
      <c r="B532" s="32" t="s">
        <v>276</v>
      </c>
      <c r="C532" s="25">
        <v>1</v>
      </c>
      <c r="D532" s="33" t="s">
        <v>108</v>
      </c>
      <c r="E532" s="885"/>
      <c r="F532" s="33"/>
      <c r="G532" s="28">
        <f>C532*E532</f>
        <v>0</v>
      </c>
    </row>
    <row r="533" spans="1:7" ht="15.75">
      <c r="A533" s="20"/>
      <c r="B533" s="32"/>
      <c r="C533" s="25"/>
      <c r="D533" s="33"/>
      <c r="E533" s="885"/>
      <c r="F533" s="33"/>
      <c r="G533" s="28"/>
    </row>
    <row r="534" spans="1:7" ht="47.25">
      <c r="A534" s="31">
        <v>3</v>
      </c>
      <c r="B534" s="34" t="s">
        <v>277</v>
      </c>
      <c r="C534" s="20"/>
      <c r="D534" s="20"/>
      <c r="E534" s="885"/>
      <c r="F534" s="20"/>
      <c r="G534" s="28"/>
    </row>
    <row r="535" spans="1:7" ht="15.75">
      <c r="A535" s="31"/>
      <c r="B535" s="34"/>
      <c r="C535" s="20"/>
      <c r="D535" s="20"/>
      <c r="E535" s="885"/>
      <c r="F535" s="20"/>
      <c r="G535" s="28"/>
    </row>
    <row r="536" spans="1:7" ht="15.75">
      <c r="A536" s="20"/>
      <c r="B536" s="32" t="s">
        <v>139</v>
      </c>
      <c r="C536" s="25">
        <v>3065</v>
      </c>
      <c r="D536" s="33" t="s">
        <v>108</v>
      </c>
      <c r="E536" s="885"/>
      <c r="F536" s="33"/>
      <c r="G536" s="28">
        <f>C536*E536</f>
        <v>0</v>
      </c>
    </row>
    <row r="537" spans="1:7" ht="15.75">
      <c r="A537" s="20"/>
      <c r="B537" s="24"/>
      <c r="C537" s="20"/>
      <c r="D537" s="20"/>
      <c r="E537" s="885"/>
      <c r="F537" s="20"/>
      <c r="G537" s="28"/>
    </row>
    <row r="538" spans="1:7" ht="31.5">
      <c r="A538" s="31">
        <v>4</v>
      </c>
      <c r="B538" s="34" t="s">
        <v>278</v>
      </c>
      <c r="C538" s="20"/>
      <c r="D538" s="20"/>
      <c r="E538" s="885"/>
      <c r="F538" s="20"/>
      <c r="G538" s="28"/>
    </row>
    <row r="539" spans="1:7" ht="15.75">
      <c r="A539" s="31"/>
      <c r="B539" s="34"/>
      <c r="C539" s="20"/>
      <c r="D539" s="20"/>
      <c r="E539" s="885"/>
      <c r="F539" s="20"/>
      <c r="G539" s="28"/>
    </row>
    <row r="540" spans="1:7" ht="15.75">
      <c r="A540" s="20"/>
      <c r="B540" s="32" t="s">
        <v>139</v>
      </c>
      <c r="C540" s="25">
        <v>440</v>
      </c>
      <c r="D540" s="33" t="s">
        <v>108</v>
      </c>
      <c r="E540" s="885"/>
      <c r="F540" s="33"/>
      <c r="G540" s="28">
        <f>C540*E540</f>
        <v>0</v>
      </c>
    </row>
    <row r="541" spans="1:7" ht="15.75">
      <c r="A541" s="20"/>
      <c r="B541" s="24"/>
      <c r="C541" s="20"/>
      <c r="D541" s="20"/>
      <c r="E541" s="885"/>
      <c r="F541" s="20"/>
      <c r="G541" s="28"/>
    </row>
    <row r="542" spans="1:7" ht="47.25">
      <c r="A542" s="31">
        <v>5</v>
      </c>
      <c r="B542" s="34" t="s">
        <v>279</v>
      </c>
      <c r="C542" s="20"/>
      <c r="D542" s="20"/>
      <c r="E542" s="885"/>
      <c r="F542" s="20"/>
      <c r="G542" s="28"/>
    </row>
    <row r="543" spans="1:7" ht="15.75">
      <c r="A543" s="31"/>
      <c r="B543" s="34"/>
      <c r="C543" s="20"/>
      <c r="D543" s="20"/>
      <c r="E543" s="885"/>
      <c r="F543" s="20"/>
      <c r="G543" s="28"/>
    </row>
    <row r="544" spans="1:7" ht="15.75">
      <c r="A544" s="20"/>
      <c r="B544" s="32" t="s">
        <v>139</v>
      </c>
      <c r="C544" s="25">
        <v>178</v>
      </c>
      <c r="D544" s="33" t="s">
        <v>108</v>
      </c>
      <c r="E544" s="885"/>
      <c r="F544" s="33"/>
      <c r="G544" s="28">
        <f>C544*E544</f>
        <v>0</v>
      </c>
    </row>
    <row r="545" spans="1:7" ht="15.75">
      <c r="A545" s="20"/>
      <c r="B545" s="24"/>
      <c r="C545" s="20"/>
      <c r="D545" s="20"/>
      <c r="E545" s="885"/>
      <c r="F545" s="20"/>
      <c r="G545" s="28"/>
    </row>
    <row r="546" spans="1:7" ht="47.25">
      <c r="A546" s="49">
        <v>6</v>
      </c>
      <c r="B546" s="34" t="s">
        <v>280</v>
      </c>
      <c r="C546" s="20"/>
      <c r="D546" s="20"/>
      <c r="E546" s="885"/>
      <c r="F546" s="20"/>
      <c r="G546" s="28"/>
    </row>
    <row r="547" spans="1:7" ht="15.75">
      <c r="A547" s="49"/>
      <c r="B547" s="34"/>
      <c r="C547" s="20"/>
      <c r="D547" s="20"/>
      <c r="E547" s="885"/>
      <c r="F547" s="20"/>
      <c r="G547" s="28"/>
    </row>
    <row r="548" spans="1:7" ht="15.75">
      <c r="A548" s="50"/>
      <c r="B548" s="32" t="s">
        <v>139</v>
      </c>
      <c r="C548" s="25">
        <v>720</v>
      </c>
      <c r="D548" s="33" t="s">
        <v>108</v>
      </c>
      <c r="E548" s="885"/>
      <c r="F548" s="33"/>
      <c r="G548" s="28">
        <f>C548*E548</f>
        <v>0</v>
      </c>
    </row>
    <row r="549" spans="1:7" ht="15.75">
      <c r="A549" s="50"/>
      <c r="B549" s="24"/>
      <c r="C549" s="20"/>
      <c r="D549" s="20"/>
      <c r="E549" s="885"/>
      <c r="F549" s="20"/>
      <c r="G549" s="28"/>
    </row>
    <row r="550" spans="1:7" ht="31.5">
      <c r="A550" s="49">
        <v>7</v>
      </c>
      <c r="B550" s="34" t="s">
        <v>281</v>
      </c>
      <c r="C550" s="20"/>
      <c r="D550" s="20"/>
      <c r="E550" s="885"/>
      <c r="F550" s="20"/>
      <c r="G550" s="28"/>
    </row>
    <row r="551" spans="1:7" ht="15.75">
      <c r="A551" s="50"/>
      <c r="B551" s="32" t="s">
        <v>169</v>
      </c>
      <c r="C551" s="25">
        <v>155</v>
      </c>
      <c r="D551" s="33" t="s">
        <v>108</v>
      </c>
      <c r="E551" s="885"/>
      <c r="F551" s="33"/>
      <c r="G551" s="28">
        <f>C551*E551</f>
        <v>0</v>
      </c>
    </row>
    <row r="552" spans="1:7" ht="15.75">
      <c r="A552" s="50"/>
      <c r="B552" s="24"/>
      <c r="C552" s="20"/>
      <c r="D552" s="20"/>
      <c r="E552" s="885"/>
      <c r="F552" s="20"/>
      <c r="G552" s="28"/>
    </row>
    <row r="553" spans="1:7" ht="31.5">
      <c r="A553" s="49">
        <v>8</v>
      </c>
      <c r="B553" s="34" t="s">
        <v>282</v>
      </c>
      <c r="C553" s="20"/>
      <c r="D553" s="20"/>
      <c r="E553" s="885"/>
      <c r="F553" s="20"/>
      <c r="G553" s="28"/>
    </row>
    <row r="554" spans="1:7" ht="15.75">
      <c r="A554" s="50"/>
      <c r="B554" s="32" t="s">
        <v>139</v>
      </c>
      <c r="C554" s="25">
        <v>75</v>
      </c>
      <c r="D554" s="33" t="s">
        <v>108</v>
      </c>
      <c r="E554" s="885"/>
      <c r="F554" s="33"/>
      <c r="G554" s="28">
        <f>C554*E554</f>
        <v>0</v>
      </c>
    </row>
    <row r="555" spans="1:7" ht="15.75">
      <c r="A555" s="50"/>
      <c r="B555" s="24"/>
      <c r="C555" s="20"/>
      <c r="D555" s="20"/>
      <c r="E555" s="885"/>
      <c r="F555" s="20"/>
      <c r="G555" s="28"/>
    </row>
    <row r="556" spans="1:7" ht="31.5">
      <c r="A556" s="49">
        <v>9</v>
      </c>
      <c r="B556" s="34" t="s">
        <v>283</v>
      </c>
      <c r="C556" s="20"/>
      <c r="D556" s="20"/>
      <c r="E556" s="885"/>
      <c r="F556" s="20"/>
      <c r="G556" s="28"/>
    </row>
    <row r="557" spans="1:7" ht="15.75">
      <c r="A557" s="49"/>
      <c r="B557" s="34"/>
      <c r="C557" s="20"/>
      <c r="D557" s="20"/>
      <c r="E557" s="885"/>
      <c r="F557" s="20"/>
      <c r="G557" s="28"/>
    </row>
    <row r="558" spans="1:7" ht="15.75">
      <c r="A558" s="50"/>
      <c r="B558" s="32" t="s">
        <v>169</v>
      </c>
      <c r="C558" s="25">
        <v>130</v>
      </c>
      <c r="D558" s="33" t="s">
        <v>108</v>
      </c>
      <c r="E558" s="885"/>
      <c r="F558" s="33"/>
      <c r="G558" s="28">
        <f>C558*E558</f>
        <v>0</v>
      </c>
    </row>
    <row r="559" spans="1:7" ht="15.75">
      <c r="A559" s="50"/>
      <c r="B559" s="24"/>
      <c r="C559" s="20"/>
      <c r="D559" s="20"/>
      <c r="E559" s="885"/>
      <c r="F559" s="20"/>
      <c r="G559" s="28"/>
    </row>
    <row r="560" spans="1:7" ht="31.5">
      <c r="A560" s="49" t="s">
        <v>167</v>
      </c>
      <c r="B560" s="34" t="s">
        <v>284</v>
      </c>
      <c r="C560" s="20"/>
      <c r="D560" s="20"/>
      <c r="E560" s="885"/>
      <c r="F560" s="20"/>
      <c r="G560" s="28"/>
    </row>
    <row r="561" spans="1:7" ht="15.75">
      <c r="A561" s="49"/>
      <c r="B561" s="34"/>
      <c r="C561" s="20"/>
      <c r="D561" s="20"/>
      <c r="E561" s="885"/>
      <c r="F561" s="20"/>
      <c r="G561" s="28"/>
    </row>
    <row r="562" spans="1:7" ht="15.75">
      <c r="A562" s="50"/>
      <c r="B562" s="32" t="s">
        <v>139</v>
      </c>
      <c r="C562" s="25">
        <v>1500</v>
      </c>
      <c r="D562" s="33" t="s">
        <v>108</v>
      </c>
      <c r="E562" s="885"/>
      <c r="F562" s="33"/>
      <c r="G562" s="28">
        <f>C562*E562</f>
        <v>0</v>
      </c>
    </row>
    <row r="563" spans="1:7" ht="15.75">
      <c r="A563" s="50"/>
      <c r="B563" s="24"/>
      <c r="C563" s="20"/>
      <c r="D563" s="20"/>
      <c r="E563" s="885"/>
      <c r="F563" s="20"/>
      <c r="G563" s="28"/>
    </row>
    <row r="564" spans="1:7" ht="31.5">
      <c r="A564" s="49" t="s">
        <v>170</v>
      </c>
      <c r="B564" s="34" t="s">
        <v>285</v>
      </c>
      <c r="C564" s="20"/>
      <c r="D564" s="20"/>
      <c r="E564" s="885"/>
      <c r="F564" s="20"/>
      <c r="G564" s="28"/>
    </row>
    <row r="565" spans="1:7" ht="15.75">
      <c r="A565" s="49"/>
      <c r="B565" s="34"/>
      <c r="C565" s="20"/>
      <c r="D565" s="20"/>
      <c r="E565" s="885"/>
      <c r="F565" s="20"/>
      <c r="G565" s="28"/>
    </row>
    <row r="566" spans="1:7" ht="15.75">
      <c r="A566" s="50"/>
      <c r="B566" s="32" t="s">
        <v>139</v>
      </c>
      <c r="C566" s="25">
        <v>1100</v>
      </c>
      <c r="D566" s="33" t="s">
        <v>108</v>
      </c>
      <c r="E566" s="885"/>
      <c r="F566" s="33"/>
      <c r="G566" s="28">
        <f>C566*E566</f>
        <v>0</v>
      </c>
    </row>
    <row r="567" spans="1:7" ht="15.75">
      <c r="A567" s="50"/>
      <c r="B567" s="24"/>
      <c r="C567" s="20"/>
      <c r="D567" s="20"/>
      <c r="E567" s="885"/>
      <c r="F567" s="20"/>
      <c r="G567" s="28"/>
    </row>
    <row r="568" spans="1:7" ht="31.5">
      <c r="A568" s="49" t="s">
        <v>173</v>
      </c>
      <c r="B568" s="34" t="s">
        <v>286</v>
      </c>
      <c r="C568" s="20"/>
      <c r="D568" s="20"/>
      <c r="E568" s="885"/>
      <c r="F568" s="20"/>
      <c r="G568" s="28"/>
    </row>
    <row r="569" spans="1:7" ht="15.75">
      <c r="A569" s="49"/>
      <c r="B569" s="34"/>
      <c r="C569" s="20"/>
      <c r="D569" s="20"/>
      <c r="E569" s="885"/>
      <c r="F569" s="20"/>
      <c r="G569" s="28"/>
    </row>
    <row r="570" spans="1:7" ht="15.75">
      <c r="A570" s="50"/>
      <c r="B570" s="32" t="s">
        <v>139</v>
      </c>
      <c r="C570" s="25">
        <v>2880</v>
      </c>
      <c r="D570" s="33" t="s">
        <v>108</v>
      </c>
      <c r="E570" s="885"/>
      <c r="F570" s="33"/>
      <c r="G570" s="28">
        <f>C570*E570</f>
        <v>0</v>
      </c>
    </row>
    <row r="571" spans="1:7" ht="15.75">
      <c r="A571" s="50"/>
      <c r="B571" s="24"/>
      <c r="C571" s="20"/>
      <c r="D571" s="20"/>
      <c r="E571" s="885"/>
      <c r="F571" s="20"/>
      <c r="G571" s="28"/>
    </row>
    <row r="572" spans="1:7" ht="47.25">
      <c r="A572" s="49" t="s">
        <v>175</v>
      </c>
      <c r="B572" s="34" t="s">
        <v>287</v>
      </c>
      <c r="C572" s="20"/>
      <c r="D572" s="20"/>
      <c r="E572" s="885"/>
      <c r="F572" s="20"/>
      <c r="G572" s="28"/>
    </row>
    <row r="573" spans="1:7" ht="15.75">
      <c r="A573" s="49"/>
      <c r="B573" s="34"/>
      <c r="C573" s="20"/>
      <c r="D573" s="20"/>
      <c r="E573" s="885"/>
      <c r="F573" s="20"/>
      <c r="G573" s="28"/>
    </row>
    <row r="574" spans="1:7" ht="15.75">
      <c r="A574" s="20"/>
      <c r="B574" s="32" t="s">
        <v>112</v>
      </c>
      <c r="C574" s="25">
        <v>52</v>
      </c>
      <c r="D574" s="33" t="s">
        <v>108</v>
      </c>
      <c r="E574" s="885"/>
      <c r="F574" s="33"/>
      <c r="G574" s="28">
        <f>C574*E574</f>
        <v>0</v>
      </c>
    </row>
    <row r="575" spans="1:7" ht="15.75">
      <c r="A575" s="20"/>
      <c r="B575" s="32"/>
      <c r="C575" s="25"/>
      <c r="D575" s="33"/>
      <c r="E575" s="885"/>
      <c r="F575" s="33"/>
      <c r="G575" s="28"/>
    </row>
    <row r="576" spans="1:7" ht="45" customHeight="1">
      <c r="A576" s="49" t="s">
        <v>177</v>
      </c>
      <c r="B576" s="35" t="s">
        <v>288</v>
      </c>
      <c r="C576" s="25"/>
      <c r="D576" s="33"/>
      <c r="E576" s="885"/>
      <c r="F576" s="33"/>
      <c r="G576" s="28"/>
    </row>
    <row r="577" spans="1:7" ht="15.75">
      <c r="A577" s="50"/>
      <c r="B577" s="32"/>
      <c r="C577" s="25"/>
      <c r="D577" s="33"/>
      <c r="E577" s="885"/>
      <c r="F577" s="33"/>
      <c r="G577" s="28"/>
    </row>
    <row r="578" spans="1:15" ht="15">
      <c r="A578"/>
      <c r="B578"/>
      <c r="C578"/>
      <c r="D578"/>
      <c r="E578" s="890"/>
      <c r="F578"/>
      <c r="G578"/>
      <c r="H578"/>
      <c r="I578"/>
      <c r="J578"/>
      <c r="K578"/>
      <c r="L578"/>
      <c r="M578"/>
      <c r="N578"/>
      <c r="O578"/>
    </row>
    <row r="579" spans="1:7" ht="15.75">
      <c r="A579" s="20"/>
      <c r="B579" s="32" t="s">
        <v>169</v>
      </c>
      <c r="C579" s="25">
        <v>9</v>
      </c>
      <c r="D579" s="33"/>
      <c r="E579" s="885"/>
      <c r="F579" s="33"/>
      <c r="G579" s="28">
        <f>C579*E579</f>
        <v>0</v>
      </c>
    </row>
    <row r="580" spans="1:7" ht="15.75">
      <c r="A580" s="20"/>
      <c r="B580" s="32"/>
      <c r="C580" s="25"/>
      <c r="D580" s="33"/>
      <c r="E580" s="885"/>
      <c r="F580" s="33"/>
      <c r="G580" s="28"/>
    </row>
    <row r="581" spans="1:7" ht="141.75">
      <c r="A581" s="20" t="s">
        <v>289</v>
      </c>
      <c r="B581" s="85" t="s">
        <v>290</v>
      </c>
      <c r="C581" s="25"/>
      <c r="D581" s="33"/>
      <c r="E581" s="885"/>
      <c r="F581" s="33"/>
      <c r="G581" s="28"/>
    </row>
    <row r="582" spans="1:7" ht="15.75">
      <c r="A582" s="20"/>
      <c r="B582" s="24" t="s">
        <v>112</v>
      </c>
      <c r="C582" s="20">
        <v>11</v>
      </c>
      <c r="D582" s="20"/>
      <c r="E582" s="885"/>
      <c r="F582" s="20"/>
      <c r="G582" s="28">
        <f>C582*E582</f>
        <v>0</v>
      </c>
    </row>
    <row r="583" spans="1:7" ht="15.75">
      <c r="A583" s="20"/>
      <c r="B583" s="24"/>
      <c r="C583" s="20"/>
      <c r="D583" s="20"/>
      <c r="E583" s="22" t="s">
        <v>147</v>
      </c>
      <c r="F583" s="21"/>
      <c r="G583" s="30">
        <f>SUM(G523:G582)</f>
        <v>0</v>
      </c>
    </row>
    <row r="584" spans="1:7" ht="15.75">
      <c r="A584" s="20"/>
      <c r="B584" s="24"/>
      <c r="C584" s="20"/>
      <c r="D584" s="20"/>
      <c r="E584" s="22"/>
      <c r="F584" s="21"/>
      <c r="G584" s="30"/>
    </row>
    <row r="585" spans="1:7" ht="31.5">
      <c r="A585" s="21" t="s">
        <v>59</v>
      </c>
      <c r="B585" s="45" t="s">
        <v>291</v>
      </c>
      <c r="C585" s="25"/>
      <c r="D585" s="33"/>
      <c r="E585" s="25"/>
      <c r="F585" s="33"/>
      <c r="G585" s="28"/>
    </row>
    <row r="586" spans="1:7" ht="15.75">
      <c r="A586" s="20"/>
      <c r="B586" s="24"/>
      <c r="C586" s="20"/>
      <c r="D586" s="20"/>
      <c r="E586" s="22"/>
      <c r="F586" s="21"/>
      <c r="G586" s="30"/>
    </row>
    <row r="587" spans="1:7" ht="99" customHeight="1">
      <c r="A587" s="20"/>
      <c r="B587" s="14" t="s">
        <v>292</v>
      </c>
      <c r="C587" s="20"/>
      <c r="D587" s="20"/>
      <c r="E587" s="22"/>
      <c r="F587" s="21"/>
      <c r="G587" s="30"/>
    </row>
    <row r="588" spans="1:7" ht="36.75" customHeight="1">
      <c r="A588" s="20"/>
      <c r="B588" s="14" t="s">
        <v>293</v>
      </c>
      <c r="C588" s="20"/>
      <c r="D588" s="20"/>
      <c r="E588" s="22"/>
      <c r="F588" s="21"/>
      <c r="G588" s="30"/>
    </row>
    <row r="589" spans="1:7" ht="15.75">
      <c r="A589" s="20"/>
      <c r="B589" s="24"/>
      <c r="C589" s="20"/>
      <c r="D589" s="20"/>
      <c r="E589" s="22"/>
      <c r="F589" s="21"/>
      <c r="G589" s="30"/>
    </row>
    <row r="590" spans="1:7" ht="63">
      <c r="A590" s="31">
        <v>1</v>
      </c>
      <c r="B590" s="24" t="s">
        <v>294</v>
      </c>
      <c r="C590" s="20"/>
      <c r="D590" s="20"/>
      <c r="E590" s="22"/>
      <c r="F590" s="21"/>
      <c r="G590" s="30"/>
    </row>
    <row r="591" spans="1:7" ht="15.75">
      <c r="A591" s="20"/>
      <c r="B591" s="24"/>
      <c r="C591" s="20"/>
      <c r="D591" s="20"/>
      <c r="E591" s="22"/>
      <c r="F591" s="21"/>
      <c r="G591" s="30"/>
    </row>
    <row r="592" spans="1:7" ht="15.75">
      <c r="A592" s="20"/>
      <c r="B592" s="32" t="s">
        <v>112</v>
      </c>
      <c r="C592" s="25">
        <v>1</v>
      </c>
      <c r="D592" s="20"/>
      <c r="E592" s="885"/>
      <c r="F592" s="20"/>
      <c r="G592" s="28">
        <f>C592*E592</f>
        <v>0</v>
      </c>
    </row>
    <row r="593" spans="1:7" ht="15.75">
      <c r="A593" s="20"/>
      <c r="B593" s="32"/>
      <c r="C593" s="25"/>
      <c r="D593" s="20"/>
      <c r="E593" s="885"/>
      <c r="F593" s="20"/>
      <c r="G593" s="28"/>
    </row>
    <row r="594" spans="1:7" ht="15.75">
      <c r="A594" s="20"/>
      <c r="B594" s="45" t="s">
        <v>295</v>
      </c>
      <c r="C594" s="25"/>
      <c r="D594" s="20"/>
      <c r="E594" s="885"/>
      <c r="F594" s="20"/>
      <c r="G594" s="28"/>
    </row>
    <row r="595" spans="1:7" ht="15.75">
      <c r="A595" s="20"/>
      <c r="B595" s="32"/>
      <c r="C595" s="25"/>
      <c r="D595" s="20"/>
      <c r="E595" s="885"/>
      <c r="F595" s="20"/>
      <c r="G595" s="28"/>
    </row>
    <row r="596" spans="1:7" ht="63">
      <c r="A596" s="31">
        <v>2</v>
      </c>
      <c r="B596" s="34" t="s">
        <v>296</v>
      </c>
      <c r="C596" s="20"/>
      <c r="D596" s="20"/>
      <c r="E596" s="885"/>
      <c r="F596" s="20"/>
      <c r="G596" s="28"/>
    </row>
    <row r="597" spans="1:7" ht="15.75">
      <c r="A597" s="31"/>
      <c r="B597" s="34"/>
      <c r="C597" s="20"/>
      <c r="D597" s="20"/>
      <c r="E597" s="885"/>
      <c r="F597" s="20"/>
      <c r="G597" s="28"/>
    </row>
    <row r="598" spans="1:7" ht="15.75">
      <c r="A598" s="20"/>
      <c r="B598" s="32" t="s">
        <v>112</v>
      </c>
      <c r="C598" s="25">
        <v>3</v>
      </c>
      <c r="D598" s="33" t="s">
        <v>108</v>
      </c>
      <c r="E598" s="885"/>
      <c r="F598" s="33"/>
      <c r="G598" s="28">
        <f>C598*E598</f>
        <v>0</v>
      </c>
    </row>
    <row r="599" spans="1:7" ht="15.75">
      <c r="A599" s="20"/>
      <c r="B599" s="32"/>
      <c r="C599" s="25"/>
      <c r="D599" s="33"/>
      <c r="E599" s="885"/>
      <c r="F599" s="33"/>
      <c r="G599" s="28"/>
    </row>
    <row r="600" spans="1:7" ht="63">
      <c r="A600" s="31">
        <v>3</v>
      </c>
      <c r="B600" s="34" t="s">
        <v>297</v>
      </c>
      <c r="C600" s="20"/>
      <c r="D600" s="20"/>
      <c r="E600" s="885"/>
      <c r="F600" s="20"/>
      <c r="G600" s="28"/>
    </row>
    <row r="601" spans="1:7" ht="15.75">
      <c r="A601" s="31"/>
      <c r="B601" s="34"/>
      <c r="C601" s="20"/>
      <c r="D601" s="20"/>
      <c r="E601" s="885"/>
      <c r="F601" s="20"/>
      <c r="G601" s="28"/>
    </row>
    <row r="602" spans="1:7" ht="15.75">
      <c r="A602" s="20"/>
      <c r="B602" s="32" t="s">
        <v>112</v>
      </c>
      <c r="C602" s="25">
        <v>1</v>
      </c>
      <c r="D602" s="33" t="s">
        <v>108</v>
      </c>
      <c r="E602" s="885"/>
      <c r="F602" s="33"/>
      <c r="G602" s="28">
        <f>C602*E602</f>
        <v>0</v>
      </c>
    </row>
    <row r="603" spans="1:7" ht="15.75">
      <c r="A603" s="20"/>
      <c r="B603" s="32"/>
      <c r="C603" s="25"/>
      <c r="D603" s="33"/>
      <c r="E603" s="885"/>
      <c r="F603" s="33"/>
      <c r="G603" s="28"/>
    </row>
    <row r="604" spans="1:7" ht="63">
      <c r="A604" s="31">
        <v>4</v>
      </c>
      <c r="B604" s="34" t="s">
        <v>298</v>
      </c>
      <c r="C604" s="20"/>
      <c r="D604" s="20"/>
      <c r="E604" s="885"/>
      <c r="F604" s="20"/>
      <c r="G604" s="28"/>
    </row>
    <row r="605" spans="1:7" ht="15.75">
      <c r="A605" s="31"/>
      <c r="B605" s="34"/>
      <c r="C605" s="20"/>
      <c r="D605" s="20"/>
      <c r="E605" s="885"/>
      <c r="F605" s="20"/>
      <c r="G605" s="28"/>
    </row>
    <row r="606" spans="1:7" ht="15.75">
      <c r="A606" s="20"/>
      <c r="B606" s="32" t="s">
        <v>169</v>
      </c>
      <c r="C606" s="25">
        <v>80</v>
      </c>
      <c r="D606" s="33" t="s">
        <v>108</v>
      </c>
      <c r="E606" s="885"/>
      <c r="F606" s="33"/>
      <c r="G606" s="28">
        <f>C606*E606</f>
        <v>0</v>
      </c>
    </row>
    <row r="607" spans="1:7" ht="15.75">
      <c r="A607" s="20"/>
      <c r="B607" s="32"/>
      <c r="C607" s="25"/>
      <c r="D607" s="33"/>
      <c r="E607" s="885"/>
      <c r="F607" s="33"/>
      <c r="G607" s="28"/>
    </row>
    <row r="608" spans="1:7" ht="15.75">
      <c r="A608" s="20"/>
      <c r="B608" s="45" t="s">
        <v>299</v>
      </c>
      <c r="C608" s="25"/>
      <c r="D608" s="33"/>
      <c r="E608" s="885"/>
      <c r="F608" s="33"/>
      <c r="G608" s="28"/>
    </row>
    <row r="609" spans="1:7" ht="15.75">
      <c r="A609" s="20"/>
      <c r="B609" s="32"/>
      <c r="C609" s="25"/>
      <c r="D609" s="33"/>
      <c r="E609" s="885"/>
      <c r="F609" s="33"/>
      <c r="G609" s="28"/>
    </row>
    <row r="610" spans="1:7" ht="78.75">
      <c r="A610" s="31">
        <v>5</v>
      </c>
      <c r="B610" s="34" t="s">
        <v>300</v>
      </c>
      <c r="C610" s="20"/>
      <c r="D610" s="20"/>
      <c r="E610" s="885"/>
      <c r="F610" s="20"/>
      <c r="G610" s="28"/>
    </row>
    <row r="611" spans="1:7" ht="15.75">
      <c r="A611" s="31"/>
      <c r="B611" s="34"/>
      <c r="C611" s="20"/>
      <c r="D611" s="20"/>
      <c r="E611" s="885"/>
      <c r="F611" s="20"/>
      <c r="G611" s="28"/>
    </row>
    <row r="612" spans="1:7" ht="15.75">
      <c r="A612" s="20"/>
      <c r="B612" s="32" t="s">
        <v>112</v>
      </c>
      <c r="C612" s="25">
        <v>3</v>
      </c>
      <c r="D612" s="33" t="s">
        <v>108</v>
      </c>
      <c r="E612" s="885"/>
      <c r="F612" s="33"/>
      <c r="G612" s="28">
        <f>C612*E612</f>
        <v>0</v>
      </c>
    </row>
    <row r="613" spans="1:7" ht="15.75">
      <c r="A613" s="20"/>
      <c r="B613" s="32"/>
      <c r="C613" s="25"/>
      <c r="D613" s="33"/>
      <c r="E613" s="885"/>
      <c r="F613" s="33"/>
      <c r="G613" s="28"/>
    </row>
    <row r="614" spans="1:14" ht="79.5" customHeight="1">
      <c r="A614" s="31">
        <v>6</v>
      </c>
      <c r="B614" s="34" t="s">
        <v>301</v>
      </c>
      <c r="C614" s="20"/>
      <c r="D614" s="20"/>
      <c r="E614" s="885"/>
      <c r="F614" s="20"/>
      <c r="G614" s="28"/>
      <c r="H614" s="37">
        <v>52</v>
      </c>
      <c r="I614" s="51" t="s">
        <v>301</v>
      </c>
      <c r="J614" s="52"/>
      <c r="K614" s="52"/>
      <c r="L614" s="39"/>
      <c r="M614" s="52"/>
      <c r="N614" s="41"/>
    </row>
    <row r="615" spans="1:14" ht="15.75">
      <c r="A615" s="31"/>
      <c r="B615" s="34"/>
      <c r="C615" s="20"/>
      <c r="D615" s="20"/>
      <c r="E615" s="885"/>
      <c r="F615" s="20"/>
      <c r="G615" s="28"/>
      <c r="H615" s="37"/>
      <c r="I615" s="51"/>
      <c r="J615" s="52"/>
      <c r="K615" s="52"/>
      <c r="L615" s="39"/>
      <c r="M615" s="52"/>
      <c r="N615" s="41"/>
    </row>
    <row r="616" spans="1:14" ht="15.75">
      <c r="A616" s="20"/>
      <c r="B616" s="32" t="s">
        <v>302</v>
      </c>
      <c r="C616" s="25">
        <v>22</v>
      </c>
      <c r="D616" s="33" t="s">
        <v>108</v>
      </c>
      <c r="E616" s="885"/>
      <c r="F616" s="33"/>
      <c r="G616" s="28">
        <f>C616*E616</f>
        <v>0</v>
      </c>
      <c r="H616" s="52"/>
      <c r="I616" s="53" t="s">
        <v>302</v>
      </c>
      <c r="J616" s="39">
        <v>6</v>
      </c>
      <c r="K616" s="40" t="s">
        <v>108</v>
      </c>
      <c r="L616" s="39">
        <v>4</v>
      </c>
      <c r="M616" s="40"/>
      <c r="N616" s="41"/>
    </row>
    <row r="617" spans="1:14" ht="15.75">
      <c r="A617" s="20"/>
      <c r="B617" s="32" t="s">
        <v>303</v>
      </c>
      <c r="C617" s="25">
        <v>26</v>
      </c>
      <c r="D617" s="33" t="s">
        <v>108</v>
      </c>
      <c r="E617" s="885"/>
      <c r="F617" s="33"/>
      <c r="G617" s="28">
        <f>C617*E617</f>
        <v>0</v>
      </c>
      <c r="H617" s="52"/>
      <c r="I617" s="53" t="s">
        <v>303</v>
      </c>
      <c r="J617" s="39">
        <v>75</v>
      </c>
      <c r="K617" s="40" t="s">
        <v>108</v>
      </c>
      <c r="L617" s="39">
        <v>21</v>
      </c>
      <c r="M617" s="40"/>
      <c r="N617" s="41"/>
    </row>
    <row r="618" spans="1:14" ht="15.75">
      <c r="A618" s="20"/>
      <c r="B618" s="32" t="s">
        <v>304</v>
      </c>
      <c r="C618" s="25">
        <v>53</v>
      </c>
      <c r="D618" s="33" t="s">
        <v>108</v>
      </c>
      <c r="E618" s="885"/>
      <c r="F618" s="33"/>
      <c r="G618" s="28">
        <f>C618*E618</f>
        <v>0</v>
      </c>
      <c r="H618" s="52"/>
      <c r="I618" s="53" t="s">
        <v>304</v>
      </c>
      <c r="J618" s="39">
        <v>28</v>
      </c>
      <c r="K618" s="40" t="s">
        <v>108</v>
      </c>
      <c r="L618" s="39">
        <v>17</v>
      </c>
      <c r="M618" s="40"/>
      <c r="N618" s="41"/>
    </row>
    <row r="619" spans="1:7" ht="15.75">
      <c r="A619" s="20"/>
      <c r="B619" s="32"/>
      <c r="C619" s="25"/>
      <c r="D619" s="33"/>
      <c r="E619" s="885"/>
      <c r="F619" s="33"/>
      <c r="G619" s="28"/>
    </row>
    <row r="620" spans="1:7" ht="15.75">
      <c r="A620" s="20"/>
      <c r="B620" s="45" t="s">
        <v>305</v>
      </c>
      <c r="C620" s="25"/>
      <c r="D620" s="33"/>
      <c r="E620" s="885"/>
      <c r="F620" s="33"/>
      <c r="G620" s="28"/>
    </row>
    <row r="621" spans="1:7" ht="15.75">
      <c r="A621" s="20"/>
      <c r="B621" s="35"/>
      <c r="C621" s="25"/>
      <c r="D621" s="33"/>
      <c r="E621" s="885"/>
      <c r="F621" s="33"/>
      <c r="G621" s="28"/>
    </row>
    <row r="622" spans="1:7" ht="78.75">
      <c r="A622" s="31">
        <v>7</v>
      </c>
      <c r="B622" s="34" t="s">
        <v>301</v>
      </c>
      <c r="C622" s="20"/>
      <c r="D622" s="20"/>
      <c r="E622" s="885"/>
      <c r="F622" s="20"/>
      <c r="G622" s="28"/>
    </row>
    <row r="623" spans="1:7" ht="15.75">
      <c r="A623" s="31"/>
      <c r="B623" s="34"/>
      <c r="C623" s="20"/>
      <c r="D623" s="20"/>
      <c r="E623" s="885"/>
      <c r="F623" s="20"/>
      <c r="G623" s="28"/>
    </row>
    <row r="624" spans="1:7" ht="15.75">
      <c r="A624" s="20"/>
      <c r="B624" s="32" t="s">
        <v>302</v>
      </c>
      <c r="C624" s="25">
        <v>6</v>
      </c>
      <c r="D624" s="33" t="s">
        <v>108</v>
      </c>
      <c r="E624" s="885"/>
      <c r="F624" s="33"/>
      <c r="G624" s="28">
        <f>C624*E624</f>
        <v>0</v>
      </c>
    </row>
    <row r="625" spans="1:7" ht="15.75">
      <c r="A625" s="20"/>
      <c r="B625" s="32" t="s">
        <v>303</v>
      </c>
      <c r="C625" s="25">
        <v>75</v>
      </c>
      <c r="D625" s="33" t="s">
        <v>108</v>
      </c>
      <c r="E625" s="885"/>
      <c r="F625" s="33"/>
      <c r="G625" s="28">
        <f>C625*E625</f>
        <v>0</v>
      </c>
    </row>
    <row r="626" spans="1:7" ht="15.75">
      <c r="A626" s="20"/>
      <c r="B626" s="32" t="s">
        <v>306</v>
      </c>
      <c r="C626" s="25">
        <v>35</v>
      </c>
      <c r="D626" s="33" t="s">
        <v>108</v>
      </c>
      <c r="E626" s="885"/>
      <c r="F626" s="33"/>
      <c r="G626" s="28">
        <f>C626*E626</f>
        <v>0</v>
      </c>
    </row>
    <row r="627" spans="1:7" ht="15.75">
      <c r="A627" s="20"/>
      <c r="B627" s="32" t="s">
        <v>304</v>
      </c>
      <c r="C627" s="25">
        <v>28</v>
      </c>
      <c r="D627" s="33" t="s">
        <v>108</v>
      </c>
      <c r="E627" s="885"/>
      <c r="F627" s="33"/>
      <c r="G627" s="28">
        <f>C627*E627</f>
        <v>0</v>
      </c>
    </row>
    <row r="628" spans="1:7" ht="15.75">
      <c r="A628" s="31"/>
      <c r="B628" s="34"/>
      <c r="C628" s="20"/>
      <c r="D628" s="20"/>
      <c r="E628" s="885"/>
      <c r="F628" s="20"/>
      <c r="G628" s="28"/>
    </row>
    <row r="629" spans="1:7" ht="63">
      <c r="A629" s="31">
        <v>8</v>
      </c>
      <c r="B629" s="34" t="s">
        <v>307</v>
      </c>
      <c r="C629" s="20"/>
      <c r="D629" s="20"/>
      <c r="E629" s="885"/>
      <c r="F629" s="20"/>
      <c r="G629" s="28"/>
    </row>
    <row r="630" spans="1:7" ht="15.75">
      <c r="A630" s="31"/>
      <c r="B630" s="34"/>
      <c r="C630" s="20"/>
      <c r="D630" s="20"/>
      <c r="E630" s="885"/>
      <c r="F630" s="20"/>
      <c r="G630" s="28"/>
    </row>
    <row r="631" spans="1:7" ht="15.75">
      <c r="A631" s="20"/>
      <c r="B631" s="32" t="s">
        <v>308</v>
      </c>
      <c r="C631" s="25">
        <v>4</v>
      </c>
      <c r="D631" s="33" t="s">
        <v>108</v>
      </c>
      <c r="E631" s="885"/>
      <c r="F631" s="33"/>
      <c r="G631" s="28">
        <f>C631*E631</f>
        <v>0</v>
      </c>
    </row>
    <row r="632" spans="1:7" ht="15.75">
      <c r="A632" s="20"/>
      <c r="B632" s="32"/>
      <c r="C632" s="25"/>
      <c r="D632" s="20"/>
      <c r="E632" s="885"/>
      <c r="F632" s="20"/>
      <c r="G632" s="28"/>
    </row>
    <row r="633" spans="1:7" ht="16.5" customHeight="1">
      <c r="A633" s="31"/>
      <c r="B633" s="34"/>
      <c r="C633" s="20"/>
      <c r="D633" s="20"/>
      <c r="E633" s="885"/>
      <c r="F633" s="20"/>
      <c r="G633" s="28"/>
    </row>
    <row r="634" spans="1:7" ht="15.75">
      <c r="A634" s="31"/>
      <c r="B634" s="34"/>
      <c r="C634" s="20"/>
      <c r="D634" s="20"/>
      <c r="E634" s="885"/>
      <c r="F634" s="20"/>
      <c r="G634" s="28"/>
    </row>
    <row r="635" spans="1:7" ht="15.75">
      <c r="A635" s="20"/>
      <c r="B635" s="32"/>
      <c r="C635" s="25"/>
      <c r="D635" s="33"/>
      <c r="E635" s="885"/>
      <c r="F635" s="33"/>
      <c r="G635" s="28"/>
    </row>
    <row r="636" spans="1:7" ht="15.75">
      <c r="A636" s="20"/>
      <c r="B636" s="32"/>
      <c r="C636" s="25"/>
      <c r="D636" s="33"/>
      <c r="E636" s="885"/>
      <c r="F636" s="33"/>
      <c r="G636" s="28"/>
    </row>
    <row r="637" spans="1:7" ht="31.5">
      <c r="A637" s="31">
        <v>9</v>
      </c>
      <c r="B637" s="34" t="s">
        <v>309</v>
      </c>
      <c r="C637" s="20"/>
      <c r="D637" s="20"/>
      <c r="E637" s="885"/>
      <c r="F637" s="20"/>
      <c r="G637" s="28"/>
    </row>
    <row r="638" spans="1:7" ht="15.75">
      <c r="A638" s="31"/>
      <c r="B638" s="34"/>
      <c r="C638" s="20"/>
      <c r="D638" s="20"/>
      <c r="E638" s="885"/>
      <c r="F638" s="20"/>
      <c r="G638" s="28"/>
    </row>
    <row r="639" spans="1:7" ht="15.75">
      <c r="A639" s="20"/>
      <c r="B639" s="32" t="s">
        <v>107</v>
      </c>
      <c r="C639" s="25">
        <v>1</v>
      </c>
      <c r="D639" s="33"/>
      <c r="E639" s="885"/>
      <c r="F639" s="33"/>
      <c r="G639" s="28">
        <f>C639*E639</f>
        <v>0</v>
      </c>
    </row>
    <row r="640" spans="1:7" ht="15.75">
      <c r="A640" s="20"/>
      <c r="B640" s="32"/>
      <c r="C640" s="25"/>
      <c r="D640" s="33"/>
      <c r="E640" s="25"/>
      <c r="F640" s="33"/>
      <c r="G640" s="28"/>
    </row>
    <row r="641" spans="1:7" ht="15.75">
      <c r="A641" s="20"/>
      <c r="B641" s="24"/>
      <c r="C641" s="20"/>
      <c r="D641" s="20"/>
      <c r="E641" s="22" t="s">
        <v>147</v>
      </c>
      <c r="F641" s="21"/>
      <c r="G641" s="30">
        <f>SUM(G586:G640)</f>
        <v>0</v>
      </c>
    </row>
    <row r="642" spans="1:7" ht="15.75">
      <c r="A642" s="20"/>
      <c r="B642" s="24"/>
      <c r="C642" s="20"/>
      <c r="D642" s="20"/>
      <c r="E642" s="22"/>
      <c r="F642" s="21"/>
      <c r="G642" s="30"/>
    </row>
    <row r="643" spans="1:7" ht="15.75">
      <c r="A643" s="20"/>
      <c r="B643" s="24"/>
      <c r="C643" s="20"/>
      <c r="D643" s="20"/>
      <c r="E643" s="22"/>
      <c r="F643" s="21"/>
      <c r="G643" s="30"/>
    </row>
    <row r="644" spans="1:7" ht="15.75">
      <c r="A644" s="20"/>
      <c r="B644" s="32"/>
      <c r="C644" s="25"/>
      <c r="D644" s="33"/>
      <c r="E644" s="22"/>
      <c r="F644" s="54"/>
      <c r="G644" s="55"/>
    </row>
    <row r="645" spans="1:7" ht="15.75">
      <c r="A645" s="23" t="s">
        <v>62</v>
      </c>
      <c r="B645" s="56"/>
      <c r="C645" s="20"/>
      <c r="D645" s="20"/>
      <c r="E645" s="25"/>
      <c r="F645" s="20"/>
      <c r="G645" s="20"/>
    </row>
    <row r="646" spans="1:7" ht="15.75">
      <c r="A646" s="20"/>
      <c r="B646" s="32"/>
      <c r="C646" s="25"/>
      <c r="D646" s="33"/>
      <c r="E646" s="22"/>
      <c r="F646" s="54"/>
      <c r="G646" s="55"/>
    </row>
    <row r="647" spans="1:7" ht="15.75">
      <c r="A647" s="26" t="s">
        <v>51</v>
      </c>
      <c r="B647" s="27" t="s">
        <v>63</v>
      </c>
      <c r="C647" s="20"/>
      <c r="D647" s="20"/>
      <c r="E647" s="25"/>
      <c r="F647" s="20"/>
      <c r="G647" s="28"/>
    </row>
    <row r="648" spans="1:7" ht="15.75">
      <c r="A648" s="26"/>
      <c r="B648" s="27"/>
      <c r="C648" s="20"/>
      <c r="D648" s="20"/>
      <c r="E648" s="25"/>
      <c r="F648" s="20"/>
      <c r="G648" s="28"/>
    </row>
    <row r="649" spans="1:7" ht="31.5">
      <c r="A649" s="26"/>
      <c r="B649" s="27" t="s">
        <v>310</v>
      </c>
      <c r="C649" s="20"/>
      <c r="D649" s="20"/>
      <c r="E649" s="25"/>
      <c r="F649" s="20"/>
      <c r="G649" s="28"/>
    </row>
    <row r="650" spans="1:7" ht="31.5">
      <c r="A650" s="20"/>
      <c r="B650" s="14" t="s">
        <v>311</v>
      </c>
      <c r="C650" s="20"/>
      <c r="D650" s="20"/>
      <c r="E650" s="25"/>
      <c r="F650" s="20"/>
      <c r="G650" s="28"/>
    </row>
    <row r="651" spans="1:7" ht="31.5">
      <c r="A651" s="20"/>
      <c r="B651" s="14" t="s">
        <v>312</v>
      </c>
      <c r="C651" s="20"/>
      <c r="D651" s="20"/>
      <c r="E651" s="25"/>
      <c r="F651" s="20"/>
      <c r="G651" s="28"/>
    </row>
    <row r="652" spans="1:7" ht="15.75">
      <c r="A652" s="20"/>
      <c r="B652" s="14"/>
      <c r="C652" s="20"/>
      <c r="D652" s="20"/>
      <c r="E652" s="25"/>
      <c r="F652" s="20"/>
      <c r="G652" s="28"/>
    </row>
    <row r="653" spans="1:7" ht="110.25">
      <c r="A653" s="31">
        <v>1</v>
      </c>
      <c r="B653" s="34" t="s">
        <v>313</v>
      </c>
      <c r="C653" s="20"/>
      <c r="D653" s="20"/>
      <c r="E653" s="25"/>
      <c r="F653" s="20"/>
      <c r="G653" s="28"/>
    </row>
    <row r="654" spans="1:7" ht="15.75">
      <c r="A654" s="31"/>
      <c r="B654" s="34"/>
      <c r="C654" s="20"/>
      <c r="D654" s="20"/>
      <c r="E654" s="25"/>
      <c r="F654" s="20"/>
      <c r="G654" s="28"/>
    </row>
    <row r="655" spans="1:7" ht="15.75">
      <c r="A655" s="31"/>
      <c r="B655" s="32" t="s">
        <v>139</v>
      </c>
      <c r="C655" s="25">
        <v>150</v>
      </c>
      <c r="D655" s="20"/>
      <c r="E655" s="885"/>
      <c r="F655" s="20"/>
      <c r="G655" s="28">
        <f>C655*E655</f>
        <v>0</v>
      </c>
    </row>
    <row r="656" spans="1:7" ht="15.75">
      <c r="A656" s="31"/>
      <c r="B656" s="32"/>
      <c r="C656" s="25"/>
      <c r="D656" s="20"/>
      <c r="E656" s="885"/>
      <c r="F656" s="20"/>
      <c r="G656" s="28"/>
    </row>
    <row r="657" spans="1:7" ht="15.75">
      <c r="A657" s="57" t="s">
        <v>314</v>
      </c>
      <c r="B657" s="34" t="s">
        <v>315</v>
      </c>
      <c r="C657" s="20"/>
      <c r="D657" s="20"/>
      <c r="E657" s="885"/>
      <c r="F657" s="20"/>
      <c r="G657" s="28"/>
    </row>
    <row r="658" spans="1:7" ht="15.75">
      <c r="A658" s="31"/>
      <c r="B658" s="35" t="s">
        <v>316</v>
      </c>
      <c r="C658" s="20"/>
      <c r="D658" s="20"/>
      <c r="E658" s="885"/>
      <c r="F658" s="20"/>
      <c r="G658" s="28"/>
    </row>
    <row r="659" spans="1:7" ht="94.5">
      <c r="A659" s="31"/>
      <c r="B659" s="35" t="s">
        <v>317</v>
      </c>
      <c r="C659" s="20"/>
      <c r="D659" s="20"/>
      <c r="E659" s="885"/>
      <c r="F659" s="20"/>
      <c r="G659" s="28"/>
    </row>
    <row r="660" spans="1:7" ht="16.5" customHeight="1">
      <c r="A660" s="31"/>
      <c r="B660" s="32" t="s">
        <v>318</v>
      </c>
      <c r="C660" s="20">
        <v>8</v>
      </c>
      <c r="D660" s="20" t="s">
        <v>108</v>
      </c>
      <c r="E660" s="885"/>
      <c r="F660" s="20"/>
      <c r="G660" s="28">
        <f>C660*E660</f>
        <v>0</v>
      </c>
    </row>
    <row r="661" spans="1:7" ht="15.75">
      <c r="A661" s="20"/>
      <c r="B661" s="24"/>
      <c r="C661" s="20"/>
      <c r="D661" s="20"/>
      <c r="E661" s="885"/>
      <c r="F661" s="20"/>
      <c r="G661" s="28"/>
    </row>
    <row r="662" spans="1:7" ht="15.75">
      <c r="A662" s="20"/>
      <c r="B662" s="24"/>
      <c r="C662" s="20"/>
      <c r="D662" s="20"/>
      <c r="E662" s="885"/>
      <c r="F662" s="20"/>
      <c r="G662" s="28"/>
    </row>
    <row r="663" spans="1:7" ht="102" customHeight="1">
      <c r="A663" s="31">
        <v>3</v>
      </c>
      <c r="B663" s="35" t="s">
        <v>319</v>
      </c>
      <c r="C663" s="20"/>
      <c r="D663" s="20"/>
      <c r="E663" s="885"/>
      <c r="F663" s="20"/>
      <c r="G663" s="28"/>
    </row>
    <row r="664" spans="1:7" ht="15.75">
      <c r="A664" s="31"/>
      <c r="B664" s="34"/>
      <c r="C664" s="20"/>
      <c r="D664" s="20"/>
      <c r="E664" s="885"/>
      <c r="F664" s="20"/>
      <c r="G664" s="28"/>
    </row>
    <row r="665" spans="1:7" ht="15.75">
      <c r="A665" s="20"/>
      <c r="B665" s="32" t="s">
        <v>139</v>
      </c>
      <c r="C665" s="25">
        <v>350</v>
      </c>
      <c r="D665" s="33" t="s">
        <v>108</v>
      </c>
      <c r="E665" s="885"/>
      <c r="F665" s="33"/>
      <c r="G665" s="28">
        <f>C665*E665</f>
        <v>0</v>
      </c>
    </row>
    <row r="666" spans="1:7" ht="15.75">
      <c r="A666" s="20"/>
      <c r="B666" s="24"/>
      <c r="C666" s="20"/>
      <c r="D666" s="20"/>
      <c r="E666" s="25"/>
      <c r="F666" s="20"/>
      <c r="G666" s="28"/>
    </row>
    <row r="667" spans="1:7" ht="15.75">
      <c r="A667" s="20"/>
      <c r="B667" s="24"/>
      <c r="C667" s="20"/>
      <c r="D667" s="20"/>
      <c r="E667" s="22" t="s">
        <v>147</v>
      </c>
      <c r="F667" s="21"/>
      <c r="G667" s="30">
        <f>SUM(G655:G666)</f>
        <v>0</v>
      </c>
    </row>
    <row r="668" spans="1:7" ht="15.75">
      <c r="A668" s="20"/>
      <c r="B668" s="32"/>
      <c r="C668" s="25"/>
      <c r="D668" s="33"/>
      <c r="E668" s="22"/>
      <c r="F668" s="54"/>
      <c r="G668" s="55"/>
    </row>
    <row r="669" spans="1:7" ht="15.75">
      <c r="A669" s="21" t="s">
        <v>53</v>
      </c>
      <c r="B669" s="14" t="s">
        <v>64</v>
      </c>
      <c r="C669" s="20"/>
      <c r="D669" s="20"/>
      <c r="E669" s="25"/>
      <c r="F669" s="20"/>
      <c r="G669" s="20"/>
    </row>
    <row r="670" spans="1:7" ht="15.75">
      <c r="A670" s="21"/>
      <c r="B670" s="14"/>
      <c r="C670" s="20"/>
      <c r="D670" s="20"/>
      <c r="E670" s="25"/>
      <c r="F670" s="20"/>
      <c r="G670" s="20"/>
    </row>
    <row r="671" spans="1:7" ht="15.75">
      <c r="A671" s="21"/>
      <c r="B671" s="27" t="s">
        <v>96</v>
      </c>
      <c r="C671" s="20"/>
      <c r="D671" s="20"/>
      <c r="E671" s="25"/>
      <c r="F671" s="20"/>
      <c r="G671" s="20"/>
    </row>
    <row r="672" spans="1:7" ht="31.5">
      <c r="A672" s="21"/>
      <c r="B672" s="14" t="s">
        <v>320</v>
      </c>
      <c r="C672" s="20"/>
      <c r="D672" s="20"/>
      <c r="E672" s="25"/>
      <c r="F672" s="20"/>
      <c r="G672" s="20"/>
    </row>
    <row r="673" spans="1:7" ht="15.75">
      <c r="A673" s="20"/>
      <c r="B673" s="14" t="s">
        <v>181</v>
      </c>
      <c r="C673" s="20"/>
      <c r="D673" s="20"/>
      <c r="E673" s="25"/>
      <c r="F673" s="20"/>
      <c r="G673" s="28"/>
    </row>
    <row r="674" spans="1:7" ht="15.75">
      <c r="A674" s="20"/>
      <c r="B674" s="14" t="s">
        <v>321</v>
      </c>
      <c r="C674" s="20"/>
      <c r="D674" s="20"/>
      <c r="E674" s="25"/>
      <c r="F674" s="20"/>
      <c r="G674" s="28"/>
    </row>
    <row r="675" spans="1:7" ht="31.5">
      <c r="A675" s="20"/>
      <c r="B675" s="14" t="s">
        <v>322</v>
      </c>
      <c r="C675" s="20"/>
      <c r="D675" s="20"/>
      <c r="E675" s="25"/>
      <c r="F675" s="20"/>
      <c r="G675" s="28"/>
    </row>
    <row r="676" spans="1:7" ht="93.75" customHeight="1">
      <c r="A676" s="20"/>
      <c r="B676" s="45" t="s">
        <v>323</v>
      </c>
      <c r="C676" s="20"/>
      <c r="D676" s="20"/>
      <c r="E676" s="25"/>
      <c r="F676" s="20"/>
      <c r="G676" s="28"/>
    </row>
    <row r="677" spans="1:7" ht="47.25">
      <c r="A677" s="20"/>
      <c r="B677" s="14" t="s">
        <v>324</v>
      </c>
      <c r="C677" s="20"/>
      <c r="D677" s="20"/>
      <c r="E677" s="25"/>
      <c r="F677" s="20"/>
      <c r="G677" s="28"/>
    </row>
    <row r="678" spans="1:7" ht="31.5">
      <c r="A678" s="20"/>
      <c r="B678" s="14" t="s">
        <v>325</v>
      </c>
      <c r="C678" s="20"/>
      <c r="D678" s="20"/>
      <c r="E678" s="25"/>
      <c r="F678" s="20"/>
      <c r="G678" s="28"/>
    </row>
    <row r="679" spans="1:7" ht="31.5">
      <c r="A679" s="20"/>
      <c r="B679" s="14" t="s">
        <v>326</v>
      </c>
      <c r="C679" s="20"/>
      <c r="D679" s="20"/>
      <c r="E679" s="25"/>
      <c r="F679" s="20"/>
      <c r="G679" s="28"/>
    </row>
    <row r="680" spans="1:7" ht="31.5">
      <c r="A680" s="20"/>
      <c r="B680" s="14" t="s">
        <v>327</v>
      </c>
      <c r="C680" s="20"/>
      <c r="D680" s="20"/>
      <c r="E680" s="25"/>
      <c r="F680" s="20"/>
      <c r="G680" s="28"/>
    </row>
    <row r="681" spans="1:7" ht="31.5">
      <c r="A681" s="20"/>
      <c r="B681" s="14" t="s">
        <v>328</v>
      </c>
      <c r="C681" s="20"/>
      <c r="D681" s="20"/>
      <c r="E681" s="25"/>
      <c r="F681" s="20"/>
      <c r="G681" s="28"/>
    </row>
    <row r="682" spans="1:7" ht="31.5">
      <c r="A682" s="20"/>
      <c r="B682" s="14" t="s">
        <v>329</v>
      </c>
      <c r="C682" s="20"/>
      <c r="D682" s="20"/>
      <c r="E682" s="25"/>
      <c r="F682" s="20"/>
      <c r="G682" s="28"/>
    </row>
    <row r="683" spans="1:7" ht="47.25">
      <c r="A683" s="20"/>
      <c r="B683" s="14" t="s">
        <v>330</v>
      </c>
      <c r="C683" s="20"/>
      <c r="D683" s="20"/>
      <c r="E683" s="25"/>
      <c r="F683" s="20"/>
      <c r="G683" s="28"/>
    </row>
    <row r="684" spans="1:7" ht="63">
      <c r="A684" s="20"/>
      <c r="B684" s="14" t="s">
        <v>331</v>
      </c>
      <c r="C684" s="20"/>
      <c r="D684" s="20"/>
      <c r="E684" s="25"/>
      <c r="F684" s="20"/>
      <c r="G684" s="28"/>
    </row>
    <row r="685" spans="1:7" ht="31.5">
      <c r="A685" s="20"/>
      <c r="B685" s="14" t="s">
        <v>332</v>
      </c>
      <c r="C685" s="20"/>
      <c r="D685" s="20"/>
      <c r="E685" s="25"/>
      <c r="F685" s="20"/>
      <c r="G685" s="28"/>
    </row>
    <row r="686" spans="1:7" ht="31.5">
      <c r="A686" s="20"/>
      <c r="B686" s="14" t="s">
        <v>333</v>
      </c>
      <c r="C686" s="20"/>
      <c r="D686" s="20"/>
      <c r="E686" s="25"/>
      <c r="F686" s="20"/>
      <c r="G686" s="28"/>
    </row>
    <row r="687" spans="1:7" ht="31.5">
      <c r="A687" s="20"/>
      <c r="B687" s="14" t="s">
        <v>334</v>
      </c>
      <c r="C687" s="20"/>
      <c r="D687" s="20"/>
      <c r="E687" s="25"/>
      <c r="F687" s="20"/>
      <c r="G687" s="28"/>
    </row>
    <row r="688" spans="1:7" ht="15.75">
      <c r="A688" s="20"/>
      <c r="B688" s="14"/>
      <c r="C688" s="20"/>
      <c r="D688" s="20"/>
      <c r="E688" s="25"/>
      <c r="F688" s="20"/>
      <c r="G688" s="28"/>
    </row>
    <row r="689" spans="1:7" ht="47.25">
      <c r="A689" s="31">
        <v>1</v>
      </c>
      <c r="B689" s="34" t="s">
        <v>335</v>
      </c>
      <c r="C689" s="20"/>
      <c r="D689" s="20"/>
      <c r="E689" s="25"/>
      <c r="F689" s="20"/>
      <c r="G689" s="28"/>
    </row>
    <row r="690" spans="1:7" ht="15.75">
      <c r="A690" s="31"/>
      <c r="B690" s="34"/>
      <c r="C690" s="20"/>
      <c r="D690" s="20"/>
      <c r="E690" s="25"/>
      <c r="F690" s="20"/>
      <c r="G690" s="28"/>
    </row>
    <row r="691" spans="1:7" ht="15.75">
      <c r="A691" s="20"/>
      <c r="B691" s="32" t="s">
        <v>169</v>
      </c>
      <c r="C691" s="25">
        <v>234</v>
      </c>
      <c r="D691" s="33" t="s">
        <v>108</v>
      </c>
      <c r="E691" s="885"/>
      <c r="F691" s="33"/>
      <c r="G691" s="28">
        <f>C691*E691</f>
        <v>0</v>
      </c>
    </row>
    <row r="692" spans="1:7" ht="15.75">
      <c r="A692" s="20"/>
      <c r="B692" s="24"/>
      <c r="C692" s="20"/>
      <c r="D692" s="20"/>
      <c r="E692" s="885"/>
      <c r="F692" s="20"/>
      <c r="G692" s="28"/>
    </row>
    <row r="693" spans="1:7" ht="94.5">
      <c r="A693" s="31">
        <v>2</v>
      </c>
      <c r="B693" s="34" t="s">
        <v>336</v>
      </c>
      <c r="C693" s="20"/>
      <c r="D693" s="20"/>
      <c r="E693" s="885"/>
      <c r="F693" s="20"/>
      <c r="G693" s="28"/>
    </row>
    <row r="694" spans="1:7" ht="15.75">
      <c r="A694" s="31"/>
      <c r="B694" s="34"/>
      <c r="C694" s="20"/>
      <c r="D694" s="20"/>
      <c r="E694" s="885"/>
      <c r="F694" s="20"/>
      <c r="G694" s="28"/>
    </row>
    <row r="695" spans="1:7" ht="15.75">
      <c r="A695" s="20"/>
      <c r="B695" s="32" t="s">
        <v>337</v>
      </c>
      <c r="C695" s="25">
        <v>40</v>
      </c>
      <c r="D695" s="33" t="s">
        <v>108</v>
      </c>
      <c r="E695" s="885"/>
      <c r="F695" s="33"/>
      <c r="G695" s="28">
        <f>C695*E695</f>
        <v>0</v>
      </c>
    </row>
    <row r="696" spans="1:7" ht="15.75">
      <c r="A696" s="20"/>
      <c r="B696" s="32"/>
      <c r="C696" s="25"/>
      <c r="D696" s="33"/>
      <c r="E696" s="885"/>
      <c r="F696" s="33"/>
      <c r="G696" s="28"/>
    </row>
    <row r="697" spans="1:7" ht="63" customHeight="1">
      <c r="A697" s="31">
        <v>3</v>
      </c>
      <c r="B697" s="34" t="s">
        <v>338</v>
      </c>
      <c r="C697" s="20"/>
      <c r="D697" s="20"/>
      <c r="E697" s="885"/>
      <c r="F697" s="20"/>
      <c r="G697" s="28"/>
    </row>
    <row r="698" spans="1:7" ht="15.75">
      <c r="A698" s="31"/>
      <c r="C698" s="20"/>
      <c r="D698" s="20"/>
      <c r="E698" s="885"/>
      <c r="F698" s="20"/>
      <c r="G698" s="28"/>
    </row>
    <row r="699" spans="1:7" ht="15.75">
      <c r="A699" s="20"/>
      <c r="B699" s="32" t="s">
        <v>169</v>
      </c>
      <c r="C699" s="25">
        <v>6.1</v>
      </c>
      <c r="D699" s="33" t="s">
        <v>108</v>
      </c>
      <c r="E699" s="885"/>
      <c r="F699" s="33"/>
      <c r="G699" s="28">
        <f>C699*E699</f>
        <v>0</v>
      </c>
    </row>
    <row r="700" spans="1:7" ht="15.75">
      <c r="A700" s="20"/>
      <c r="B700" s="24"/>
      <c r="C700" s="20"/>
      <c r="D700" s="20"/>
      <c r="E700" s="885"/>
      <c r="F700" s="20"/>
      <c r="G700" s="28"/>
    </row>
    <row r="701" spans="1:9" ht="60" customHeight="1">
      <c r="A701" s="31">
        <v>4</v>
      </c>
      <c r="B701" s="34" t="s">
        <v>339</v>
      </c>
      <c r="C701" s="20"/>
      <c r="D701" s="20"/>
      <c r="E701" s="885"/>
      <c r="F701" s="20"/>
      <c r="G701" s="28"/>
      <c r="I701" s="4"/>
    </row>
    <row r="702" spans="1:9" ht="15.75">
      <c r="A702" s="31"/>
      <c r="B702" s="34"/>
      <c r="C702" s="20"/>
      <c r="D702" s="20"/>
      <c r="E702" s="885"/>
      <c r="F702" s="20"/>
      <c r="G702" s="28"/>
      <c r="I702" s="4"/>
    </row>
    <row r="703" spans="1:7" ht="15.75">
      <c r="A703" s="20"/>
      <c r="B703" s="32" t="s">
        <v>169</v>
      </c>
      <c r="C703" s="25">
        <v>75</v>
      </c>
      <c r="D703" s="33" t="s">
        <v>108</v>
      </c>
      <c r="E703" s="885"/>
      <c r="F703" s="33"/>
      <c r="G703" s="28">
        <f>C703*E703</f>
        <v>0</v>
      </c>
    </row>
    <row r="704" spans="1:7" ht="15.75">
      <c r="A704" s="20"/>
      <c r="B704" s="32"/>
      <c r="C704" s="25"/>
      <c r="D704" s="33"/>
      <c r="E704" s="885"/>
      <c r="F704" s="33"/>
      <c r="G704" s="28"/>
    </row>
    <row r="705" spans="1:7" ht="91.5" customHeight="1">
      <c r="A705" s="31">
        <v>5</v>
      </c>
      <c r="B705" s="34" t="s">
        <v>340</v>
      </c>
      <c r="C705" s="20"/>
      <c r="D705" s="20"/>
      <c r="E705" s="885"/>
      <c r="F705" s="20"/>
      <c r="G705" s="28"/>
    </row>
    <row r="706" spans="1:7" ht="15.75">
      <c r="A706" s="31"/>
      <c r="B706" s="34"/>
      <c r="C706" s="20"/>
      <c r="D706" s="20"/>
      <c r="E706" s="885"/>
      <c r="F706" s="20"/>
      <c r="G706" s="28"/>
    </row>
    <row r="707" spans="1:7" ht="15.75">
      <c r="A707" s="20"/>
      <c r="B707" s="32" t="s">
        <v>169</v>
      </c>
      <c r="C707" s="25">
        <v>65</v>
      </c>
      <c r="D707" s="33" t="s">
        <v>108</v>
      </c>
      <c r="E707" s="885"/>
      <c r="F707" s="33"/>
      <c r="G707" s="28">
        <f>C707*E707</f>
        <v>0</v>
      </c>
    </row>
    <row r="708" spans="1:7" ht="15.75">
      <c r="A708" s="20"/>
      <c r="B708" s="32"/>
      <c r="C708" s="25"/>
      <c r="D708" s="33"/>
      <c r="E708" s="885"/>
      <c r="F708" s="33"/>
      <c r="G708" s="28"/>
    </row>
    <row r="709" spans="1:7" ht="94.5">
      <c r="A709" s="31">
        <v>6</v>
      </c>
      <c r="B709" s="34" t="s">
        <v>341</v>
      </c>
      <c r="C709" s="20"/>
      <c r="D709" s="20"/>
      <c r="E709" s="885"/>
      <c r="F709" s="20"/>
      <c r="G709" s="28"/>
    </row>
    <row r="710" spans="1:7" ht="15.75">
      <c r="A710" s="31"/>
      <c r="B710" s="34"/>
      <c r="C710" s="20"/>
      <c r="D710" s="20"/>
      <c r="E710" s="885"/>
      <c r="F710" s="20"/>
      <c r="G710" s="28"/>
    </row>
    <row r="711" spans="1:7" ht="15.75">
      <c r="A711" s="20"/>
      <c r="B711" s="32" t="s">
        <v>112</v>
      </c>
      <c r="C711" s="25">
        <v>28</v>
      </c>
      <c r="D711" s="33" t="s">
        <v>108</v>
      </c>
      <c r="E711" s="885"/>
      <c r="F711" s="33"/>
      <c r="G711" s="28">
        <f>C711*E711</f>
        <v>0</v>
      </c>
    </row>
    <row r="712" spans="1:7" ht="15.75">
      <c r="A712" s="20"/>
      <c r="B712" s="24"/>
      <c r="C712" s="20"/>
      <c r="D712" s="20"/>
      <c r="E712" s="885"/>
      <c r="F712" s="20"/>
      <c r="G712" s="28"/>
    </row>
    <row r="713" spans="1:7" ht="47.25">
      <c r="A713" s="31">
        <v>7</v>
      </c>
      <c r="B713" s="34" t="s">
        <v>342</v>
      </c>
      <c r="C713" s="20"/>
      <c r="D713" s="20"/>
      <c r="E713" s="885"/>
      <c r="F713" s="20"/>
      <c r="G713" s="28"/>
    </row>
    <row r="714" spans="1:7" ht="15.75">
      <c r="A714" s="31"/>
      <c r="B714" s="34"/>
      <c r="C714" s="20"/>
      <c r="D714" s="20"/>
      <c r="E714" s="885"/>
      <c r="F714" s="20"/>
      <c r="G714" s="28"/>
    </row>
    <row r="715" spans="1:7" ht="15.75">
      <c r="A715" s="20"/>
      <c r="B715" s="32" t="s">
        <v>343</v>
      </c>
      <c r="C715" s="25">
        <v>250</v>
      </c>
      <c r="D715" s="33" t="s">
        <v>108</v>
      </c>
      <c r="E715" s="885"/>
      <c r="F715" s="33"/>
      <c r="G715" s="28">
        <f>C715*E715</f>
        <v>0</v>
      </c>
    </row>
    <row r="716" spans="1:7" ht="15.75">
      <c r="A716" s="20"/>
      <c r="B716" s="24"/>
      <c r="C716" s="20"/>
      <c r="D716" s="20"/>
      <c r="E716" s="885"/>
      <c r="F716" s="20"/>
      <c r="G716" s="28"/>
    </row>
    <row r="717" spans="1:7" ht="47.25">
      <c r="A717" s="31">
        <v>8</v>
      </c>
      <c r="B717" s="34" t="s">
        <v>344</v>
      </c>
      <c r="C717" s="20"/>
      <c r="D717" s="20"/>
      <c r="E717" s="885"/>
      <c r="F717" s="20"/>
      <c r="G717" s="28"/>
    </row>
    <row r="718" spans="1:7" ht="15.75">
      <c r="A718" s="31"/>
      <c r="B718" s="34"/>
      <c r="C718" s="20"/>
      <c r="D718" s="20"/>
      <c r="E718" s="885"/>
      <c r="F718" s="20"/>
      <c r="G718" s="28"/>
    </row>
    <row r="719" spans="1:7" ht="15.75">
      <c r="A719" s="20"/>
      <c r="B719" s="32" t="s">
        <v>169</v>
      </c>
      <c r="C719" s="25">
        <v>116</v>
      </c>
      <c r="D719" s="33" t="s">
        <v>108</v>
      </c>
      <c r="E719" s="885"/>
      <c r="F719" s="33"/>
      <c r="G719" s="28">
        <f>C719*E719</f>
        <v>0</v>
      </c>
    </row>
    <row r="720" spans="1:7" ht="15.75">
      <c r="A720" s="20"/>
      <c r="B720" s="32"/>
      <c r="C720" s="25"/>
      <c r="D720" s="33"/>
      <c r="E720" s="885"/>
      <c r="F720" s="33"/>
      <c r="G720" s="28"/>
    </row>
    <row r="721" spans="1:7" ht="31.5">
      <c r="A721" s="31">
        <v>9</v>
      </c>
      <c r="B721" s="34" t="s">
        <v>345</v>
      </c>
      <c r="C721" s="20"/>
      <c r="D721" s="20"/>
      <c r="E721" s="885"/>
      <c r="F721" s="20"/>
      <c r="G721" s="28"/>
    </row>
    <row r="722" spans="1:7" ht="15.75">
      <c r="A722" s="31"/>
      <c r="B722" s="34"/>
      <c r="C722" s="20"/>
      <c r="D722" s="20"/>
      <c r="E722" s="885"/>
      <c r="F722" s="20"/>
      <c r="G722" s="28"/>
    </row>
    <row r="723" spans="1:7" ht="15.75">
      <c r="A723" s="20"/>
      <c r="B723" s="32" t="s">
        <v>169</v>
      </c>
      <c r="C723" s="25">
        <v>177.6</v>
      </c>
      <c r="D723" s="33" t="s">
        <v>108</v>
      </c>
      <c r="E723" s="885"/>
      <c r="F723" s="33"/>
      <c r="G723" s="28">
        <f>C723*E723</f>
        <v>0</v>
      </c>
    </row>
    <row r="724" spans="1:7" ht="15.75">
      <c r="A724" s="20"/>
      <c r="B724" s="32"/>
      <c r="C724" s="25"/>
      <c r="D724" s="33"/>
      <c r="E724" s="885"/>
      <c r="F724" s="33"/>
      <c r="G724" s="28"/>
    </row>
    <row r="725" spans="1:7" ht="31.5">
      <c r="A725" s="31">
        <v>10</v>
      </c>
      <c r="B725" s="24" t="s">
        <v>346</v>
      </c>
      <c r="C725" s="25"/>
      <c r="D725" s="33"/>
      <c r="E725" s="885"/>
      <c r="F725" s="33"/>
      <c r="G725" s="28"/>
    </row>
    <row r="726" spans="1:7" ht="15.75">
      <c r="A726" s="20"/>
      <c r="B726" s="5"/>
      <c r="C726" s="25"/>
      <c r="D726" s="33"/>
      <c r="E726" s="885"/>
      <c r="F726" s="33"/>
      <c r="G726" s="28"/>
    </row>
    <row r="727" spans="1:7" ht="15.75">
      <c r="A727" s="20"/>
      <c r="B727" s="32" t="s">
        <v>169</v>
      </c>
      <c r="C727" s="25">
        <v>66</v>
      </c>
      <c r="D727" s="33" t="s">
        <v>108</v>
      </c>
      <c r="E727" s="885"/>
      <c r="F727" s="33"/>
      <c r="G727" s="28">
        <f>C727*E727</f>
        <v>0</v>
      </c>
    </row>
    <row r="728" spans="1:7" ht="15.75">
      <c r="A728" s="20"/>
      <c r="B728" s="5"/>
      <c r="C728" s="25"/>
      <c r="D728" s="33"/>
      <c r="E728" s="885"/>
      <c r="F728" s="33"/>
      <c r="G728" s="28"/>
    </row>
    <row r="729" spans="1:7" ht="137.25" customHeight="1">
      <c r="A729" s="31">
        <v>11</v>
      </c>
      <c r="B729" s="34" t="s">
        <v>347</v>
      </c>
      <c r="C729" s="20"/>
      <c r="D729" s="20"/>
      <c r="E729" s="885"/>
      <c r="F729" s="20"/>
      <c r="G729" s="28"/>
    </row>
    <row r="730" spans="1:7" ht="15.75">
      <c r="A730" s="31"/>
      <c r="B730" s="34"/>
      <c r="C730" s="20"/>
      <c r="D730" s="20"/>
      <c r="E730" s="885"/>
      <c r="F730" s="20"/>
      <c r="G730" s="28"/>
    </row>
    <row r="731" spans="1:7" ht="15.75">
      <c r="A731" s="20"/>
      <c r="B731" s="32" t="s">
        <v>169</v>
      </c>
      <c r="C731" s="25">
        <v>115</v>
      </c>
      <c r="D731" s="33" t="s">
        <v>108</v>
      </c>
      <c r="E731" s="885"/>
      <c r="F731" s="33"/>
      <c r="G731" s="28">
        <f>C731*E731</f>
        <v>0</v>
      </c>
    </row>
    <row r="732" spans="1:7" ht="15.75">
      <c r="A732" s="20"/>
      <c r="B732" s="32"/>
      <c r="C732" s="25"/>
      <c r="D732" s="33"/>
      <c r="E732" s="885"/>
      <c r="F732" s="33"/>
      <c r="G732" s="28"/>
    </row>
    <row r="733" spans="1:7" ht="31.5">
      <c r="A733" s="31">
        <v>12</v>
      </c>
      <c r="B733" s="34" t="s">
        <v>348</v>
      </c>
      <c r="C733" s="20"/>
      <c r="D733" s="20"/>
      <c r="E733" s="885"/>
      <c r="F733" s="20"/>
      <c r="G733" s="28"/>
    </row>
    <row r="734" spans="1:7" ht="15.75">
      <c r="A734" s="31"/>
      <c r="B734" s="34" t="s">
        <v>349</v>
      </c>
      <c r="C734" s="20"/>
      <c r="D734" s="20"/>
      <c r="E734" s="885"/>
      <c r="F734" s="20"/>
      <c r="G734" s="28"/>
    </row>
    <row r="735" spans="1:7" ht="15.75">
      <c r="A735" s="31"/>
      <c r="B735" s="34" t="s">
        <v>350</v>
      </c>
      <c r="C735" s="20"/>
      <c r="D735" s="20"/>
      <c r="E735" s="885"/>
      <c r="F735" s="20"/>
      <c r="G735" s="28"/>
    </row>
    <row r="736" spans="1:7" ht="15.75">
      <c r="A736" s="31"/>
      <c r="B736" s="34" t="s">
        <v>351</v>
      </c>
      <c r="C736" s="20"/>
      <c r="D736" s="20"/>
      <c r="E736" s="885"/>
      <c r="F736" s="20"/>
      <c r="G736" s="28"/>
    </row>
    <row r="737" spans="1:7" ht="63">
      <c r="A737" s="31"/>
      <c r="B737" s="34" t="s">
        <v>352</v>
      </c>
      <c r="C737" s="20"/>
      <c r="D737" s="20"/>
      <c r="E737" s="885"/>
      <c r="F737" s="20"/>
      <c r="G737" s="28"/>
    </row>
    <row r="738" spans="1:7" ht="15.75">
      <c r="A738" s="31"/>
      <c r="B738" s="34" t="s">
        <v>353</v>
      </c>
      <c r="C738" s="20"/>
      <c r="D738" s="20"/>
      <c r="E738" s="885"/>
      <c r="F738" s="20"/>
      <c r="G738" s="28"/>
    </row>
    <row r="739" spans="1:7" ht="78.75">
      <c r="A739" s="31"/>
      <c r="B739" s="34" t="s">
        <v>354</v>
      </c>
      <c r="C739" s="20"/>
      <c r="D739" s="20"/>
      <c r="E739" s="885"/>
      <c r="F739" s="20"/>
      <c r="G739" s="28"/>
    </row>
    <row r="740" spans="1:7" ht="47.25" customHeight="1">
      <c r="A740" s="31"/>
      <c r="B740" s="34" t="s">
        <v>355</v>
      </c>
      <c r="C740" s="20"/>
      <c r="D740" s="20"/>
      <c r="E740" s="885"/>
      <c r="F740" s="20"/>
      <c r="G740" s="28"/>
    </row>
    <row r="741" spans="1:7" ht="150.75" customHeight="1">
      <c r="A741" s="31"/>
      <c r="B741" s="34" t="s">
        <v>356</v>
      </c>
      <c r="C741" s="20"/>
      <c r="D741" s="20"/>
      <c r="E741" s="885"/>
      <c r="F741" s="20"/>
      <c r="G741" s="28"/>
    </row>
    <row r="742" spans="1:7" ht="120" customHeight="1">
      <c r="A742" s="31"/>
      <c r="B742" s="34" t="s">
        <v>357</v>
      </c>
      <c r="C742" s="20"/>
      <c r="D742" s="20"/>
      <c r="E742" s="885"/>
      <c r="F742" s="20"/>
      <c r="G742" s="28"/>
    </row>
    <row r="743" spans="1:7" ht="15.75">
      <c r="A743" s="31"/>
      <c r="B743" s="34"/>
      <c r="C743" s="20"/>
      <c r="D743" s="20"/>
      <c r="E743" s="885"/>
      <c r="F743" s="20"/>
      <c r="G743" s="28"/>
    </row>
    <row r="744" spans="1:7" ht="13.5" customHeight="1">
      <c r="A744" s="20"/>
      <c r="B744" s="32" t="s">
        <v>139</v>
      </c>
      <c r="C744" s="25">
        <v>1361</v>
      </c>
      <c r="D744" s="33" t="s">
        <v>108</v>
      </c>
      <c r="E744" s="885"/>
      <c r="F744" s="33"/>
      <c r="G744" s="28">
        <f>C744*E744</f>
        <v>0</v>
      </c>
    </row>
    <row r="745" spans="1:7" ht="13.5" customHeight="1">
      <c r="A745" s="20"/>
      <c r="B745" s="32"/>
      <c r="C745" s="25"/>
      <c r="D745" s="33"/>
      <c r="E745" s="885"/>
      <c r="F745" s="33"/>
      <c r="G745" s="28"/>
    </row>
    <row r="746" spans="1:7" ht="220.5">
      <c r="A746" s="31">
        <v>11</v>
      </c>
      <c r="B746" s="24" t="s">
        <v>358</v>
      </c>
      <c r="C746" s="52"/>
      <c r="D746" s="52"/>
      <c r="E746" s="889"/>
      <c r="F746" s="52"/>
      <c r="G746" s="52"/>
    </row>
    <row r="747" spans="1:7" ht="15.75">
      <c r="A747" s="31"/>
      <c r="B747" s="24"/>
      <c r="C747" s="52"/>
      <c r="D747" s="52"/>
      <c r="E747" s="889"/>
      <c r="F747" s="52"/>
      <c r="G747" s="52"/>
    </row>
    <row r="748" spans="1:7" ht="15.75">
      <c r="A748" s="52"/>
      <c r="B748" s="32" t="s">
        <v>169</v>
      </c>
      <c r="C748" s="25">
        <v>44</v>
      </c>
      <c r="D748" s="33"/>
      <c r="E748" s="885"/>
      <c r="F748" s="33"/>
      <c r="G748" s="28">
        <f>C748*E748</f>
        <v>0</v>
      </c>
    </row>
    <row r="749" spans="1:7" ht="15.75">
      <c r="A749" s="20"/>
      <c r="B749" s="32"/>
      <c r="C749" s="25"/>
      <c r="D749" s="33"/>
      <c r="E749" s="885"/>
      <c r="F749" s="33"/>
      <c r="G749" s="28"/>
    </row>
    <row r="750" spans="1:7" ht="31.5">
      <c r="A750" s="31">
        <v>13</v>
      </c>
      <c r="B750" s="35" t="s">
        <v>359</v>
      </c>
      <c r="C750" s="25"/>
      <c r="D750" s="33"/>
      <c r="E750" s="885"/>
      <c r="F750" s="33"/>
      <c r="G750" s="28"/>
    </row>
    <row r="751" spans="1:7" ht="47.25">
      <c r="A751" s="20"/>
      <c r="B751" s="35" t="s">
        <v>360</v>
      </c>
      <c r="C751" s="25"/>
      <c r="D751" s="33"/>
      <c r="E751" s="885"/>
      <c r="F751" s="33"/>
      <c r="G751" s="28"/>
    </row>
    <row r="752" spans="1:7" ht="31.5">
      <c r="A752" s="20"/>
      <c r="B752" s="35" t="s">
        <v>361</v>
      </c>
      <c r="C752" s="25"/>
      <c r="D752" s="33"/>
      <c r="E752" s="885"/>
      <c r="F752" s="33"/>
      <c r="G752" s="28"/>
    </row>
    <row r="753" spans="1:7" ht="31.5">
      <c r="A753" s="20"/>
      <c r="B753" s="35" t="s">
        <v>362</v>
      </c>
      <c r="C753" s="25"/>
      <c r="D753" s="33"/>
      <c r="E753" s="885"/>
      <c r="F753" s="33"/>
      <c r="G753" s="28"/>
    </row>
    <row r="754" spans="1:15" s="59" customFormat="1" ht="47.25">
      <c r="A754" s="20"/>
      <c r="B754" s="35" t="s">
        <v>363</v>
      </c>
      <c r="C754" s="20"/>
      <c r="D754" s="20"/>
      <c r="E754" s="891"/>
      <c r="F754" s="20"/>
      <c r="G754" s="20"/>
      <c r="H754" s="58"/>
      <c r="O754" s="13"/>
    </row>
    <row r="755" spans="1:7" ht="47.25">
      <c r="A755" s="20"/>
      <c r="B755" s="35" t="s">
        <v>364</v>
      </c>
      <c r="C755" s="25"/>
      <c r="D755" s="33"/>
      <c r="E755" s="885"/>
      <c r="F755" s="33"/>
      <c r="G755" s="28"/>
    </row>
    <row r="756" spans="1:7" ht="47.25">
      <c r="A756" s="20"/>
      <c r="B756" s="35" t="s">
        <v>365</v>
      </c>
      <c r="C756" s="25"/>
      <c r="D756" s="33"/>
      <c r="E756" s="885"/>
      <c r="F756" s="33"/>
      <c r="G756" s="28"/>
    </row>
    <row r="757" spans="1:7" ht="78.75">
      <c r="A757" s="20"/>
      <c r="B757" s="35" t="s">
        <v>366</v>
      </c>
      <c r="C757" s="25"/>
      <c r="D757" s="33"/>
      <c r="E757" s="885"/>
      <c r="F757" s="33"/>
      <c r="G757" s="28"/>
    </row>
    <row r="758" spans="1:7" ht="15.75">
      <c r="A758" s="20"/>
      <c r="B758" s="35"/>
      <c r="C758" s="25"/>
      <c r="D758" s="33"/>
      <c r="E758" s="885"/>
      <c r="F758" s="33"/>
      <c r="G758" s="28"/>
    </row>
    <row r="759" spans="1:7" ht="13.5" customHeight="1">
      <c r="A759" s="20"/>
      <c r="B759" s="32" t="s">
        <v>139</v>
      </c>
      <c r="C759" s="25">
        <v>942</v>
      </c>
      <c r="D759" s="33"/>
      <c r="E759" s="885"/>
      <c r="F759" s="33"/>
      <c r="G759" s="28">
        <f>C759*E759</f>
        <v>0</v>
      </c>
    </row>
    <row r="760" spans="1:7" ht="13.5" customHeight="1">
      <c r="A760" s="20"/>
      <c r="B760" s="38"/>
      <c r="C760" s="39"/>
      <c r="D760" s="40"/>
      <c r="E760" s="889"/>
      <c r="F760" s="40"/>
      <c r="G760" s="41"/>
    </row>
    <row r="761" spans="1:7" ht="28.5" customHeight="1">
      <c r="A761" s="31">
        <v>14</v>
      </c>
      <c r="B761" s="35" t="s">
        <v>367</v>
      </c>
      <c r="C761" s="25"/>
      <c r="D761" s="33"/>
      <c r="E761" s="885"/>
      <c r="F761" s="33"/>
      <c r="G761" s="28"/>
    </row>
    <row r="762" spans="1:7" ht="50.25" customHeight="1">
      <c r="A762" s="20"/>
      <c r="B762" s="35" t="s">
        <v>360</v>
      </c>
      <c r="C762" s="25"/>
      <c r="D762" s="33"/>
      <c r="E762" s="885"/>
      <c r="F762" s="33"/>
      <c r="G762" s="28"/>
    </row>
    <row r="763" spans="1:7" ht="33.75" customHeight="1">
      <c r="A763" s="20"/>
      <c r="B763" s="35" t="s">
        <v>361</v>
      </c>
      <c r="C763" s="25"/>
      <c r="D763" s="33"/>
      <c r="E763" s="885"/>
      <c r="F763" s="33"/>
      <c r="G763" s="28"/>
    </row>
    <row r="764" spans="1:7" ht="28.5" customHeight="1">
      <c r="A764" s="20"/>
      <c r="B764" s="35" t="s">
        <v>362</v>
      </c>
      <c r="C764" s="25"/>
      <c r="D764" s="33"/>
      <c r="E764" s="885"/>
      <c r="F764" s="33"/>
      <c r="G764" s="28"/>
    </row>
    <row r="765" spans="1:7" ht="13.5" customHeight="1">
      <c r="A765" s="20"/>
      <c r="B765" s="35" t="s">
        <v>368</v>
      </c>
      <c r="C765" s="20"/>
      <c r="D765" s="20"/>
      <c r="E765" s="891"/>
      <c r="F765" s="20"/>
      <c r="G765" s="20"/>
    </row>
    <row r="766" spans="1:7" ht="13.5" customHeight="1">
      <c r="A766" s="20"/>
      <c r="B766" s="35" t="s">
        <v>369</v>
      </c>
      <c r="C766" s="25"/>
      <c r="D766" s="33"/>
      <c r="E766" s="885"/>
      <c r="F766" s="33"/>
      <c r="G766" s="28"/>
    </row>
    <row r="767" spans="1:7" ht="131.25" customHeight="1">
      <c r="A767" s="20"/>
      <c r="B767" s="35" t="s">
        <v>370</v>
      </c>
      <c r="C767" s="25"/>
      <c r="D767" s="33"/>
      <c r="E767" s="885"/>
      <c r="F767" s="33"/>
      <c r="G767" s="28"/>
    </row>
    <row r="768" spans="1:7" ht="15.75" customHeight="1">
      <c r="A768" s="20"/>
      <c r="B768" s="35"/>
      <c r="C768" s="25"/>
      <c r="D768" s="33"/>
      <c r="E768" s="885"/>
      <c r="F768" s="33"/>
      <c r="G768" s="28"/>
    </row>
    <row r="769" spans="1:7" ht="13.5" customHeight="1">
      <c r="A769" s="20"/>
      <c r="B769" s="32" t="s">
        <v>139</v>
      </c>
      <c r="C769" s="25">
        <v>120</v>
      </c>
      <c r="D769" s="33"/>
      <c r="E769" s="885"/>
      <c r="F769" s="33"/>
      <c r="G769" s="28">
        <f>C769*E769</f>
        <v>0</v>
      </c>
    </row>
    <row r="770" spans="1:7" ht="13.5" customHeight="1">
      <c r="A770" s="20"/>
      <c r="B770" s="32"/>
      <c r="C770" s="25"/>
      <c r="D770" s="33"/>
      <c r="E770" s="885"/>
      <c r="F770" s="33"/>
      <c r="G770" s="28"/>
    </row>
    <row r="771" spans="1:7" ht="33.75" customHeight="1">
      <c r="A771" s="31">
        <v>15</v>
      </c>
      <c r="B771" s="35" t="s">
        <v>371</v>
      </c>
      <c r="C771" s="25"/>
      <c r="D771" s="33"/>
      <c r="E771" s="885"/>
      <c r="F771" s="33"/>
      <c r="G771" s="28"/>
    </row>
    <row r="772" spans="1:7" ht="14.25" customHeight="1">
      <c r="A772" s="20"/>
      <c r="B772" s="35"/>
      <c r="C772" s="25"/>
      <c r="D772" s="33"/>
      <c r="E772" s="885"/>
      <c r="F772" s="33"/>
      <c r="G772" s="28"/>
    </row>
    <row r="773" spans="1:7" ht="14.25" customHeight="1">
      <c r="A773" s="20"/>
      <c r="B773" s="34" t="s">
        <v>372</v>
      </c>
      <c r="C773" s="25"/>
      <c r="D773" s="33"/>
      <c r="E773" s="885"/>
      <c r="F773" s="33"/>
      <c r="G773" s="28"/>
    </row>
    <row r="774" spans="1:7" ht="14.25" customHeight="1">
      <c r="A774" s="20"/>
      <c r="B774" s="34" t="s">
        <v>350</v>
      </c>
      <c r="C774" s="25"/>
      <c r="D774" s="33"/>
      <c r="E774" s="885"/>
      <c r="F774" s="33"/>
      <c r="G774" s="28"/>
    </row>
    <row r="775" spans="1:7" ht="61.5" customHeight="1">
      <c r="A775" s="20"/>
      <c r="B775" s="35" t="s">
        <v>373</v>
      </c>
      <c r="C775" s="25"/>
      <c r="D775" s="33"/>
      <c r="E775" s="885"/>
      <c r="F775" s="33"/>
      <c r="G775" s="28"/>
    </row>
    <row r="776" spans="1:7" ht="61.5" customHeight="1">
      <c r="A776" s="20"/>
      <c r="B776" s="35" t="s">
        <v>374</v>
      </c>
      <c r="C776" s="25"/>
      <c r="D776" s="33"/>
      <c r="E776" s="885"/>
      <c r="F776" s="33"/>
      <c r="G776" s="28"/>
    </row>
    <row r="777" spans="1:7" ht="65.25" customHeight="1">
      <c r="A777" s="20"/>
      <c r="B777" s="35" t="s">
        <v>375</v>
      </c>
      <c r="C777" s="25"/>
      <c r="D777" s="33"/>
      <c r="E777" s="885"/>
      <c r="F777" s="33"/>
      <c r="G777" s="28"/>
    </row>
    <row r="778" spans="1:7" ht="66.75" customHeight="1">
      <c r="A778" s="20"/>
      <c r="B778" s="35" t="s">
        <v>376</v>
      </c>
      <c r="C778" s="25"/>
      <c r="D778" s="33"/>
      <c r="E778" s="885"/>
      <c r="F778" s="33"/>
      <c r="G778" s="28"/>
    </row>
    <row r="779" spans="1:7" ht="19.5" customHeight="1">
      <c r="A779" s="20"/>
      <c r="B779" s="35" t="s">
        <v>377</v>
      </c>
      <c r="C779" s="25"/>
      <c r="D779" s="33"/>
      <c r="E779" s="885"/>
      <c r="F779" s="33"/>
      <c r="G779" s="28"/>
    </row>
    <row r="780" spans="1:7" ht="65.25" customHeight="1">
      <c r="A780" s="20"/>
      <c r="B780" s="35" t="s">
        <v>378</v>
      </c>
      <c r="C780" s="25"/>
      <c r="D780" s="33"/>
      <c r="E780" s="885"/>
      <c r="F780" s="33"/>
      <c r="G780" s="28"/>
    </row>
    <row r="781" spans="1:7" ht="17.25" customHeight="1">
      <c r="A781" s="20"/>
      <c r="B781" s="35"/>
      <c r="C781" s="25"/>
      <c r="D781" s="33"/>
      <c r="E781" s="885"/>
      <c r="F781" s="33"/>
      <c r="G781" s="28"/>
    </row>
    <row r="782" spans="1:7" ht="15" customHeight="1">
      <c r="A782" s="20"/>
      <c r="B782" s="32" t="s">
        <v>139</v>
      </c>
      <c r="C782" s="25">
        <v>181</v>
      </c>
      <c r="D782" s="33"/>
      <c r="E782" s="885"/>
      <c r="F782" s="33"/>
      <c r="G782" s="28">
        <f>C782*E782</f>
        <v>0</v>
      </c>
    </row>
    <row r="783" spans="1:7" ht="15" customHeight="1">
      <c r="A783" s="20"/>
      <c r="B783" s="34"/>
      <c r="C783" s="25"/>
      <c r="D783" s="33"/>
      <c r="E783" s="885"/>
      <c r="F783" s="33"/>
      <c r="G783" s="28"/>
    </row>
    <row r="784" spans="1:7" ht="29.25" customHeight="1">
      <c r="A784" s="31">
        <v>16</v>
      </c>
      <c r="B784" s="24" t="s">
        <v>379</v>
      </c>
      <c r="C784" s="25"/>
      <c r="D784" s="33"/>
      <c r="E784" s="885"/>
      <c r="F784" s="33"/>
      <c r="G784" s="28"/>
    </row>
    <row r="785" spans="1:7" ht="15" customHeight="1">
      <c r="A785" s="20"/>
      <c r="B785" s="34"/>
      <c r="C785" s="25"/>
      <c r="D785" s="33"/>
      <c r="E785" s="885"/>
      <c r="F785" s="33"/>
      <c r="G785" s="28"/>
    </row>
    <row r="786" spans="1:7" ht="15" customHeight="1">
      <c r="A786" s="20"/>
      <c r="B786" s="35" t="s">
        <v>380</v>
      </c>
      <c r="C786" s="25"/>
      <c r="D786" s="33"/>
      <c r="E786" s="885"/>
      <c r="F786" s="33"/>
      <c r="G786" s="28"/>
    </row>
    <row r="787" spans="1:7" ht="15" customHeight="1">
      <c r="A787" s="20"/>
      <c r="B787" s="34" t="s">
        <v>381</v>
      </c>
      <c r="C787" s="25"/>
      <c r="D787" s="33"/>
      <c r="E787" s="885"/>
      <c r="F787" s="33"/>
      <c r="G787" s="28"/>
    </row>
    <row r="788" spans="1:7" ht="15" customHeight="1">
      <c r="A788" s="20"/>
      <c r="B788" s="34" t="s">
        <v>382</v>
      </c>
      <c r="C788" s="25"/>
      <c r="D788" s="33"/>
      <c r="E788" s="885"/>
      <c r="F788" s="33"/>
      <c r="G788" s="28"/>
    </row>
    <row r="789" spans="1:7" ht="15" customHeight="1">
      <c r="A789" s="20"/>
      <c r="B789" s="34" t="s">
        <v>383</v>
      </c>
      <c r="C789" s="25"/>
      <c r="D789" s="33"/>
      <c r="E789" s="885"/>
      <c r="F789" s="33"/>
      <c r="G789" s="28"/>
    </row>
    <row r="790" spans="1:7" ht="29.25" customHeight="1">
      <c r="A790" s="20"/>
      <c r="B790" s="34" t="s">
        <v>384</v>
      </c>
      <c r="C790" s="25"/>
      <c r="D790" s="33"/>
      <c r="E790" s="885"/>
      <c r="F790" s="33"/>
      <c r="G790" s="28"/>
    </row>
    <row r="791" spans="1:7" ht="15" customHeight="1">
      <c r="A791" s="20"/>
      <c r="B791" s="34" t="s">
        <v>385</v>
      </c>
      <c r="C791" s="25"/>
      <c r="D791" s="33"/>
      <c r="E791" s="885"/>
      <c r="F791" s="33"/>
      <c r="G791" s="28"/>
    </row>
    <row r="792" spans="1:7" ht="61.5" customHeight="1">
      <c r="A792" s="20"/>
      <c r="B792" s="34" t="s">
        <v>386</v>
      </c>
      <c r="C792" s="25"/>
      <c r="D792" s="33"/>
      <c r="E792" s="885"/>
      <c r="F792" s="33"/>
      <c r="G792" s="28"/>
    </row>
    <row r="793" spans="1:7" ht="59.25" customHeight="1">
      <c r="A793" s="20"/>
      <c r="B793" s="35" t="s">
        <v>374</v>
      </c>
      <c r="C793" s="25"/>
      <c r="D793" s="33"/>
      <c r="E793" s="885"/>
      <c r="F793" s="33"/>
      <c r="G793" s="28"/>
    </row>
    <row r="794" spans="1:7" ht="44.25" customHeight="1">
      <c r="A794" s="20"/>
      <c r="B794" s="35" t="s">
        <v>387</v>
      </c>
      <c r="C794" s="25"/>
      <c r="D794" s="33"/>
      <c r="E794" s="885"/>
      <c r="F794" s="33"/>
      <c r="G794" s="28"/>
    </row>
    <row r="795" spans="1:7" ht="83.25" customHeight="1">
      <c r="A795" s="20"/>
      <c r="B795" s="35" t="s">
        <v>388</v>
      </c>
      <c r="C795" s="25"/>
      <c r="D795" s="33"/>
      <c r="E795" s="885"/>
      <c r="F795" s="33"/>
      <c r="G795" s="28"/>
    </row>
    <row r="796" spans="1:7" ht="15" customHeight="1">
      <c r="A796" s="20"/>
      <c r="B796" s="35" t="s">
        <v>377</v>
      </c>
      <c r="C796" s="25"/>
      <c r="D796" s="33"/>
      <c r="E796" s="885"/>
      <c r="F796" s="33"/>
      <c r="G796" s="28"/>
    </row>
    <row r="797" spans="1:7" ht="27" customHeight="1">
      <c r="A797" s="20"/>
      <c r="B797" s="35" t="s">
        <v>389</v>
      </c>
      <c r="C797" s="25"/>
      <c r="D797" s="33"/>
      <c r="E797" s="885"/>
      <c r="F797" s="33"/>
      <c r="G797" s="28"/>
    </row>
    <row r="798" spans="1:7" ht="18" customHeight="1">
      <c r="A798" s="20"/>
      <c r="B798" s="35"/>
      <c r="C798" s="25"/>
      <c r="D798" s="33"/>
      <c r="E798" s="885"/>
      <c r="F798" s="33"/>
      <c r="G798" s="28"/>
    </row>
    <row r="799" spans="1:7" ht="15" customHeight="1">
      <c r="A799" s="20"/>
      <c r="B799" s="32" t="s">
        <v>139</v>
      </c>
      <c r="C799" s="25">
        <v>60</v>
      </c>
      <c r="D799" s="33"/>
      <c r="E799" s="885"/>
      <c r="F799" s="33"/>
      <c r="G799" s="28">
        <f>C799*E799</f>
        <v>0</v>
      </c>
    </row>
    <row r="800" spans="1:7" ht="15" customHeight="1">
      <c r="A800" s="20"/>
      <c r="B800" s="34"/>
      <c r="C800" s="25"/>
      <c r="D800" s="33"/>
      <c r="E800" s="885"/>
      <c r="F800" s="33"/>
      <c r="G800" s="28"/>
    </row>
    <row r="801" spans="1:7" ht="15" customHeight="1">
      <c r="A801" s="20">
        <v>17</v>
      </c>
      <c r="B801" s="34" t="s">
        <v>390</v>
      </c>
      <c r="C801" s="25"/>
      <c r="D801" s="33"/>
      <c r="E801" s="885"/>
      <c r="F801" s="33"/>
      <c r="G801" s="28"/>
    </row>
    <row r="802" spans="1:7" ht="15" customHeight="1">
      <c r="A802" s="20"/>
      <c r="B802" s="34"/>
      <c r="C802" s="25"/>
      <c r="D802" s="33"/>
      <c r="E802" s="885"/>
      <c r="F802" s="33"/>
      <c r="G802" s="28"/>
    </row>
    <row r="803" spans="1:7" ht="62.25" customHeight="1">
      <c r="A803" s="20"/>
      <c r="B803" s="35" t="s">
        <v>391</v>
      </c>
      <c r="C803" s="25"/>
      <c r="D803" s="33"/>
      <c r="E803" s="885"/>
      <c r="F803" s="33"/>
      <c r="G803" s="28"/>
    </row>
    <row r="804" spans="1:7" ht="95.25" customHeight="1">
      <c r="A804" s="20"/>
      <c r="B804" s="34" t="s">
        <v>392</v>
      </c>
      <c r="C804" s="25"/>
      <c r="D804" s="33"/>
      <c r="E804" s="885"/>
      <c r="F804" s="33"/>
      <c r="G804" s="28"/>
    </row>
    <row r="805" spans="1:7" ht="77.25" customHeight="1">
      <c r="A805" s="20"/>
      <c r="B805" s="35" t="s">
        <v>376</v>
      </c>
      <c r="C805" s="25"/>
      <c r="D805" s="33"/>
      <c r="E805" s="885"/>
      <c r="F805" s="33"/>
      <c r="G805" s="28"/>
    </row>
    <row r="806" spans="1:7" ht="15" customHeight="1">
      <c r="A806" s="20"/>
      <c r="B806" s="35" t="s">
        <v>377</v>
      </c>
      <c r="C806" s="25"/>
      <c r="D806" s="33"/>
      <c r="E806" s="885"/>
      <c r="F806" s="33"/>
      <c r="G806" s="28"/>
    </row>
    <row r="807" spans="1:7" ht="15" customHeight="1">
      <c r="A807" s="20"/>
      <c r="B807" s="35"/>
      <c r="C807" s="25"/>
      <c r="D807" s="33"/>
      <c r="E807" s="885"/>
      <c r="F807" s="33"/>
      <c r="G807" s="28"/>
    </row>
    <row r="808" spans="1:7" ht="15" customHeight="1">
      <c r="A808" s="20"/>
      <c r="B808" s="32" t="s">
        <v>139</v>
      </c>
      <c r="C808" s="25">
        <v>15</v>
      </c>
      <c r="D808" s="33"/>
      <c r="E808" s="885"/>
      <c r="F808" s="33"/>
      <c r="G808" s="28">
        <f>C808*E808</f>
        <v>0</v>
      </c>
    </row>
    <row r="809" spans="1:7" ht="14.25" customHeight="1">
      <c r="A809" s="20"/>
      <c r="B809" s="34"/>
      <c r="C809" s="25"/>
      <c r="D809" s="33"/>
      <c r="E809" s="885"/>
      <c r="F809" s="33"/>
      <c r="G809" s="28"/>
    </row>
    <row r="810" spans="1:7" ht="30" customHeight="1">
      <c r="A810" s="31">
        <v>18</v>
      </c>
      <c r="B810" s="35" t="s">
        <v>393</v>
      </c>
      <c r="C810" s="39"/>
      <c r="D810" s="40"/>
      <c r="E810" s="889"/>
      <c r="F810" s="40"/>
      <c r="G810" s="41"/>
    </row>
    <row r="811" spans="1:7" ht="15" customHeight="1">
      <c r="A811" s="52"/>
      <c r="B811" s="51"/>
      <c r="C811" s="39"/>
      <c r="D811" s="40"/>
      <c r="E811" s="889"/>
      <c r="F811" s="40"/>
      <c r="G811" s="41"/>
    </row>
    <row r="812" spans="1:7" ht="45.75" customHeight="1">
      <c r="A812" s="52"/>
      <c r="B812" s="35" t="s">
        <v>360</v>
      </c>
      <c r="C812" s="39"/>
      <c r="D812" s="40"/>
      <c r="E812" s="889"/>
      <c r="F812" s="40"/>
      <c r="G812" s="41"/>
    </row>
    <row r="813" spans="1:7" ht="40.5" customHeight="1">
      <c r="A813" s="52"/>
      <c r="B813" s="35" t="s">
        <v>361</v>
      </c>
      <c r="C813" s="39"/>
      <c r="D813" s="40"/>
      <c r="E813" s="889"/>
      <c r="F813" s="40"/>
      <c r="G813" s="41"/>
    </row>
    <row r="814" spans="1:7" ht="31.5" customHeight="1">
      <c r="A814" s="52"/>
      <c r="B814" s="35" t="s">
        <v>362</v>
      </c>
      <c r="C814" s="39"/>
      <c r="D814" s="40"/>
      <c r="E814" s="889"/>
      <c r="F814" s="40"/>
      <c r="G814" s="41"/>
    </row>
    <row r="815" spans="1:7" ht="52.5" customHeight="1">
      <c r="A815" s="52"/>
      <c r="B815" s="35" t="s">
        <v>394</v>
      </c>
      <c r="C815" s="39"/>
      <c r="D815" s="40"/>
      <c r="E815" s="889"/>
      <c r="F815" s="40"/>
      <c r="G815" s="41"/>
    </row>
    <row r="816" spans="1:7" ht="63.75" customHeight="1">
      <c r="A816" s="52"/>
      <c r="B816" s="35" t="s">
        <v>395</v>
      </c>
      <c r="C816" s="39"/>
      <c r="D816" s="40"/>
      <c r="E816" s="889"/>
      <c r="F816" s="40"/>
      <c r="G816" s="41"/>
    </row>
    <row r="817" spans="1:7" ht="48.75" customHeight="1">
      <c r="A817" s="52"/>
      <c r="B817" s="35" t="s">
        <v>396</v>
      </c>
      <c r="C817" s="39"/>
      <c r="D817" s="40"/>
      <c r="E817" s="889"/>
      <c r="F817" s="40"/>
      <c r="G817" s="41"/>
    </row>
    <row r="818" spans="1:7" ht="45.75" customHeight="1">
      <c r="A818" s="52"/>
      <c r="B818" s="34" t="s">
        <v>397</v>
      </c>
      <c r="C818" s="39"/>
      <c r="D818" s="40"/>
      <c r="E818" s="889"/>
      <c r="F818" s="40"/>
      <c r="G818" s="41"/>
    </row>
    <row r="819" spans="1:7" ht="60" customHeight="1">
      <c r="A819" s="52"/>
      <c r="B819" s="34" t="s">
        <v>398</v>
      </c>
      <c r="C819" s="39"/>
      <c r="D819" s="40"/>
      <c r="E819" s="889"/>
      <c r="F819" s="40"/>
      <c r="G819" s="41"/>
    </row>
    <row r="820" spans="1:7" ht="27" customHeight="1">
      <c r="A820" s="52"/>
      <c r="B820" s="34" t="s">
        <v>399</v>
      </c>
      <c r="C820" s="39"/>
      <c r="D820" s="40"/>
      <c r="E820" s="889"/>
      <c r="F820" s="40"/>
      <c r="G820" s="41"/>
    </row>
    <row r="821" spans="1:7" ht="16.5" customHeight="1">
      <c r="A821" s="52"/>
      <c r="B821" s="34"/>
      <c r="C821" s="39"/>
      <c r="D821" s="40"/>
      <c r="E821" s="889"/>
      <c r="F821" s="40"/>
      <c r="G821" s="41"/>
    </row>
    <row r="822" spans="1:7" ht="15" customHeight="1">
      <c r="A822" s="52"/>
      <c r="B822" s="32" t="s">
        <v>139</v>
      </c>
      <c r="C822" s="25">
        <v>50</v>
      </c>
      <c r="D822" s="33"/>
      <c r="E822" s="885"/>
      <c r="F822" s="33"/>
      <c r="G822" s="28">
        <f>C822*E822</f>
        <v>0</v>
      </c>
    </row>
    <row r="823" spans="1:7" ht="17.25" customHeight="1">
      <c r="A823" s="20"/>
      <c r="B823" s="34"/>
      <c r="C823" s="25"/>
      <c r="D823" s="33"/>
      <c r="E823" s="885"/>
      <c r="F823" s="33"/>
      <c r="G823" s="28"/>
    </row>
    <row r="824" spans="1:7" ht="330.75">
      <c r="A824" s="31">
        <v>19</v>
      </c>
      <c r="B824" s="892" t="s">
        <v>400</v>
      </c>
      <c r="C824" s="25"/>
      <c r="D824" s="33"/>
      <c r="E824" s="885"/>
      <c r="F824" s="33"/>
      <c r="G824" s="28"/>
    </row>
    <row r="825" spans="1:7" ht="13.5" customHeight="1">
      <c r="A825" s="31"/>
      <c r="B825" s="35"/>
      <c r="C825" s="25"/>
      <c r="D825" s="33"/>
      <c r="E825" s="885"/>
      <c r="F825" s="33"/>
      <c r="G825" s="28"/>
    </row>
    <row r="826" spans="1:7" ht="15.75">
      <c r="A826" s="20"/>
      <c r="B826" s="32" t="s">
        <v>107</v>
      </c>
      <c r="C826" s="25">
        <v>1</v>
      </c>
      <c r="D826" s="33"/>
      <c r="E826" s="885"/>
      <c r="F826" s="33"/>
      <c r="G826" s="28">
        <f>C826*E826</f>
        <v>0</v>
      </c>
    </row>
    <row r="827" spans="1:7" ht="13.5" customHeight="1">
      <c r="A827" s="20"/>
      <c r="B827" s="35"/>
      <c r="C827" s="25"/>
      <c r="D827" s="33"/>
      <c r="E827" s="25"/>
      <c r="F827" s="33"/>
      <c r="G827" s="28"/>
    </row>
    <row r="828" spans="1:7" ht="15.75">
      <c r="A828" s="20"/>
      <c r="B828" s="24"/>
      <c r="C828" s="20"/>
      <c r="D828" s="20"/>
      <c r="E828" s="22" t="s">
        <v>147</v>
      </c>
      <c r="F828" s="21"/>
      <c r="G828" s="30">
        <f>SUM(G673:G827)</f>
        <v>0</v>
      </c>
    </row>
    <row r="829" spans="1:7" ht="15.75">
      <c r="A829" s="20"/>
      <c r="B829" s="24"/>
      <c r="C829" s="20"/>
      <c r="D829" s="20"/>
      <c r="E829" s="25"/>
      <c r="F829" s="20"/>
      <c r="G829" s="28"/>
    </row>
    <row r="830" spans="1:7" ht="15.75">
      <c r="A830" s="21" t="s">
        <v>55</v>
      </c>
      <c r="B830" s="14" t="s">
        <v>65</v>
      </c>
      <c r="C830" s="20"/>
      <c r="D830" s="20"/>
      <c r="E830" s="25"/>
      <c r="F830" s="20"/>
      <c r="G830" s="20"/>
    </row>
    <row r="831" spans="1:7" ht="15.75">
      <c r="A831" s="21"/>
      <c r="B831" s="14"/>
      <c r="C831" s="20"/>
      <c r="D831" s="20"/>
      <c r="E831" s="25"/>
      <c r="F831" s="20"/>
      <c r="G831" s="20"/>
    </row>
    <row r="832" spans="1:7" ht="15.75">
      <c r="A832" s="21"/>
      <c r="B832" s="27" t="s">
        <v>96</v>
      </c>
      <c r="C832" s="20"/>
      <c r="D832" s="20"/>
      <c r="E832" s="25"/>
      <c r="F832" s="20"/>
      <c r="G832" s="20"/>
    </row>
    <row r="833" spans="1:7" ht="63">
      <c r="A833" s="21"/>
      <c r="B833" s="14" t="s">
        <v>402</v>
      </c>
      <c r="C833" s="20"/>
      <c r="D833" s="20"/>
      <c r="E833" s="25"/>
      <c r="F833" s="20"/>
      <c r="G833" s="20"/>
    </row>
    <row r="834" spans="1:7" ht="78.75">
      <c r="A834" s="21"/>
      <c r="B834" s="14" t="s">
        <v>403</v>
      </c>
      <c r="C834" s="20"/>
      <c r="D834" s="20"/>
      <c r="E834" s="25"/>
      <c r="F834" s="20"/>
      <c r="G834" s="20"/>
    </row>
    <row r="835" spans="1:7" ht="31.5">
      <c r="A835" s="21"/>
      <c r="B835" s="14" t="s">
        <v>404</v>
      </c>
      <c r="C835" s="20"/>
      <c r="D835" s="20"/>
      <c r="E835" s="25"/>
      <c r="F835" s="20"/>
      <c r="G835" s="20"/>
    </row>
    <row r="836" spans="1:7" ht="47.25">
      <c r="A836" s="21"/>
      <c r="B836" s="14" t="s">
        <v>405</v>
      </c>
      <c r="C836" s="20"/>
      <c r="D836" s="20"/>
      <c r="E836" s="25"/>
      <c r="F836" s="20"/>
      <c r="G836" s="20"/>
    </row>
    <row r="837" spans="1:7" ht="31.5">
      <c r="A837" s="21"/>
      <c r="B837" s="14" t="s">
        <v>406</v>
      </c>
      <c r="C837" s="20"/>
      <c r="D837" s="20"/>
      <c r="E837" s="25"/>
      <c r="F837" s="20"/>
      <c r="G837" s="20"/>
    </row>
    <row r="838" spans="1:7" ht="47.25">
      <c r="A838" s="21"/>
      <c r="B838" s="14" t="s">
        <v>407</v>
      </c>
      <c r="C838" s="20"/>
      <c r="D838" s="20"/>
      <c r="E838" s="25"/>
      <c r="F838" s="20"/>
      <c r="G838" s="20"/>
    </row>
    <row r="839" spans="1:7" ht="31.5">
      <c r="A839" s="21"/>
      <c r="B839" s="14" t="s">
        <v>408</v>
      </c>
      <c r="C839" s="20"/>
      <c r="D839" s="20"/>
      <c r="E839" s="25"/>
      <c r="F839" s="20"/>
      <c r="G839" s="20"/>
    </row>
    <row r="840" spans="1:7" ht="31.5">
      <c r="A840" s="21"/>
      <c r="B840" s="14" t="s">
        <v>409</v>
      </c>
      <c r="C840" s="20"/>
      <c r="D840" s="20"/>
      <c r="E840" s="25"/>
      <c r="F840" s="20"/>
      <c r="G840" s="20"/>
    </row>
    <row r="841" spans="1:7" ht="47.25">
      <c r="A841" s="21"/>
      <c r="B841" s="14" t="s">
        <v>410</v>
      </c>
      <c r="C841" s="20"/>
      <c r="D841" s="20"/>
      <c r="E841" s="25"/>
      <c r="F841" s="20"/>
      <c r="G841" s="20"/>
    </row>
    <row r="842" spans="1:7" ht="31.5">
      <c r="A842" s="21"/>
      <c r="B842" s="14" t="s">
        <v>411</v>
      </c>
      <c r="C842" s="20"/>
      <c r="D842" s="20"/>
      <c r="E842" s="25"/>
      <c r="F842" s="20"/>
      <c r="G842" s="20"/>
    </row>
    <row r="843" spans="1:7" ht="99" customHeight="1">
      <c r="A843" s="21"/>
      <c r="B843" s="14" t="s">
        <v>412</v>
      </c>
      <c r="C843" s="20"/>
      <c r="D843" s="20"/>
      <c r="E843" s="25"/>
      <c r="F843" s="20"/>
      <c r="G843" s="20"/>
    </row>
    <row r="844" spans="1:7" ht="15.75">
      <c r="A844" s="21"/>
      <c r="B844" s="14" t="s">
        <v>181</v>
      </c>
      <c r="C844" s="20"/>
      <c r="D844" s="20"/>
      <c r="E844" s="25"/>
      <c r="F844" s="20"/>
      <c r="G844" s="20"/>
    </row>
    <row r="845" spans="1:15" ht="31.5">
      <c r="A845" s="21"/>
      <c r="B845" s="14" t="s">
        <v>413</v>
      </c>
      <c r="C845" s="20"/>
      <c r="D845" s="20"/>
      <c r="E845" s="25"/>
      <c r="F845" s="20"/>
      <c r="G845" s="20"/>
      <c r="O845" s="13"/>
    </row>
    <row r="846" spans="1:7" ht="252">
      <c r="A846" s="20"/>
      <c r="B846" s="14" t="s">
        <v>414</v>
      </c>
      <c r="C846" s="20"/>
      <c r="D846" s="20"/>
      <c r="E846" s="25"/>
      <c r="F846" s="20"/>
      <c r="G846" s="20"/>
    </row>
    <row r="847" spans="1:7" ht="15.75">
      <c r="A847" s="20"/>
      <c r="B847" s="13"/>
      <c r="C847" s="20"/>
      <c r="D847" s="20"/>
      <c r="E847" s="25"/>
      <c r="F847" s="20"/>
      <c r="G847" s="20"/>
    </row>
    <row r="848" spans="1:7" ht="223.5" customHeight="1">
      <c r="A848" s="31">
        <v>1</v>
      </c>
      <c r="B848" s="35" t="s">
        <v>415</v>
      </c>
      <c r="C848" s="20"/>
      <c r="D848" s="20"/>
      <c r="E848" s="25"/>
      <c r="F848" s="20"/>
      <c r="G848" s="20"/>
    </row>
    <row r="849" spans="1:7" ht="18" customHeight="1">
      <c r="A849" s="31"/>
      <c r="B849" s="35"/>
      <c r="C849" s="20"/>
      <c r="D849" s="20"/>
      <c r="E849" s="25"/>
      <c r="F849" s="20"/>
      <c r="G849" s="20"/>
    </row>
    <row r="850" spans="1:7" ht="15.75">
      <c r="A850" s="21"/>
      <c r="B850" s="32" t="s">
        <v>416</v>
      </c>
      <c r="C850" s="25">
        <v>25947</v>
      </c>
      <c r="D850" s="33" t="s">
        <v>108</v>
      </c>
      <c r="E850" s="885"/>
      <c r="F850" s="33"/>
      <c r="G850" s="28">
        <f>C850*E850</f>
        <v>0</v>
      </c>
    </row>
    <row r="851" spans="1:7" ht="15.75">
      <c r="A851" s="31"/>
      <c r="B851" s="24"/>
      <c r="C851" s="20"/>
      <c r="D851" s="20"/>
      <c r="E851" s="885"/>
      <c r="F851" s="20"/>
      <c r="G851" s="28"/>
    </row>
    <row r="852" spans="1:7" ht="47.25">
      <c r="A852" s="31">
        <v>2</v>
      </c>
      <c r="B852" s="34" t="s">
        <v>417</v>
      </c>
      <c r="C852" s="20"/>
      <c r="D852" s="20"/>
      <c r="E852" s="885"/>
      <c r="F852" s="20"/>
      <c r="G852" s="28"/>
    </row>
    <row r="853" spans="1:7" ht="15.75">
      <c r="A853" s="31"/>
      <c r="B853" s="34"/>
      <c r="C853" s="20"/>
      <c r="D853" s="20"/>
      <c r="E853" s="885"/>
      <c r="F853" s="20"/>
      <c r="G853" s="28"/>
    </row>
    <row r="854" spans="1:7" ht="15.75">
      <c r="A854" s="50"/>
      <c r="B854" s="32" t="s">
        <v>169</v>
      </c>
      <c r="C854" s="25">
        <v>150</v>
      </c>
      <c r="D854" s="33" t="s">
        <v>108</v>
      </c>
      <c r="E854" s="885"/>
      <c r="F854" s="33"/>
      <c r="G854" s="28">
        <f>C854*E854</f>
        <v>0</v>
      </c>
    </row>
    <row r="855" spans="1:7" ht="15.75">
      <c r="A855" s="49"/>
      <c r="B855" s="24"/>
      <c r="C855" s="20"/>
      <c r="D855" s="20"/>
      <c r="E855" s="885"/>
      <c r="F855" s="20"/>
      <c r="G855" s="28"/>
    </row>
    <row r="856" spans="1:7" ht="110.25">
      <c r="A856" s="31">
        <v>3</v>
      </c>
      <c r="B856" s="34" t="s">
        <v>418</v>
      </c>
      <c r="C856" s="20"/>
      <c r="D856" s="20"/>
      <c r="E856" s="885"/>
      <c r="F856" s="20"/>
      <c r="G856" s="28"/>
    </row>
    <row r="857" spans="1:7" ht="47.25">
      <c r="A857" s="31"/>
      <c r="B857" s="24" t="s">
        <v>419</v>
      </c>
      <c r="C857" s="20"/>
      <c r="D857" s="20"/>
      <c r="E857" s="885"/>
      <c r="F857" s="20"/>
      <c r="G857" s="28"/>
    </row>
    <row r="858" spans="1:7" ht="15.75">
      <c r="A858" s="31"/>
      <c r="B858" s="60"/>
      <c r="C858" s="20"/>
      <c r="D858" s="20"/>
      <c r="E858" s="885"/>
      <c r="F858" s="20"/>
      <c r="G858" s="28"/>
    </row>
    <row r="859" spans="1:7" ht="15.75">
      <c r="A859" s="31"/>
      <c r="B859" s="34" t="s">
        <v>420</v>
      </c>
      <c r="C859" s="25"/>
      <c r="D859" s="33"/>
      <c r="E859" s="885"/>
      <c r="F859" s="33"/>
      <c r="G859" s="28"/>
    </row>
    <row r="860" spans="1:7" ht="15.75">
      <c r="A860" s="50"/>
      <c r="B860" s="34" t="s">
        <v>421</v>
      </c>
      <c r="C860" s="25">
        <v>8.3</v>
      </c>
      <c r="D860" s="33" t="s">
        <v>108</v>
      </c>
      <c r="E860" s="885"/>
      <c r="F860" s="33"/>
      <c r="G860" s="28">
        <f>C860*E860</f>
        <v>0</v>
      </c>
    </row>
    <row r="861" spans="1:7" ht="15.75">
      <c r="A861" s="50"/>
      <c r="B861" s="32"/>
      <c r="C861" s="25"/>
      <c r="D861" s="33"/>
      <c r="E861" s="885"/>
      <c r="F861" s="33"/>
      <c r="G861" s="28"/>
    </row>
    <row r="862" spans="1:7" ht="31.5">
      <c r="A862" s="50"/>
      <c r="B862" s="34" t="s">
        <v>422</v>
      </c>
      <c r="C862" s="25"/>
      <c r="D862" s="33"/>
      <c r="E862" s="885"/>
      <c r="F862" s="33"/>
      <c r="G862" s="28"/>
    </row>
    <row r="863" spans="1:7" ht="15.75">
      <c r="A863" s="50"/>
      <c r="B863" s="34" t="s">
        <v>421</v>
      </c>
      <c r="C863" s="25">
        <v>36.7</v>
      </c>
      <c r="D863" s="33" t="s">
        <v>108</v>
      </c>
      <c r="E863" s="885"/>
      <c r="F863" s="33"/>
      <c r="G863" s="28">
        <f>C863*E863</f>
        <v>0</v>
      </c>
    </row>
    <row r="864" spans="1:7" ht="15.75">
      <c r="A864" s="50"/>
      <c r="B864" s="32"/>
      <c r="C864" s="25"/>
      <c r="D864" s="33"/>
      <c r="E864" s="885"/>
      <c r="F864" s="33"/>
      <c r="G864" s="28"/>
    </row>
    <row r="865" spans="1:7" ht="15.75">
      <c r="A865" s="50"/>
      <c r="B865" s="34" t="s">
        <v>423</v>
      </c>
      <c r="C865" s="25"/>
      <c r="D865" s="33"/>
      <c r="E865" s="885"/>
      <c r="F865" s="33"/>
      <c r="G865" s="28"/>
    </row>
    <row r="866" spans="1:7" ht="15.75">
      <c r="A866" s="50"/>
      <c r="B866" s="34" t="s">
        <v>421</v>
      </c>
      <c r="C866" s="25">
        <v>73</v>
      </c>
      <c r="D866" s="33" t="s">
        <v>108</v>
      </c>
      <c r="E866" s="885"/>
      <c r="F866" s="33"/>
      <c r="G866" s="28">
        <f>C866*E866</f>
        <v>0</v>
      </c>
    </row>
    <row r="867" spans="1:7" ht="15.75">
      <c r="A867" s="50"/>
      <c r="B867" s="32"/>
      <c r="C867" s="25"/>
      <c r="D867" s="33"/>
      <c r="E867" s="885"/>
      <c r="F867" s="33"/>
      <c r="G867" s="28"/>
    </row>
    <row r="868" spans="1:7" ht="15.75">
      <c r="A868" s="50"/>
      <c r="B868" s="34" t="s">
        <v>424</v>
      </c>
      <c r="C868" s="25"/>
      <c r="D868" s="33"/>
      <c r="E868" s="885"/>
      <c r="F868" s="33"/>
      <c r="G868" s="28"/>
    </row>
    <row r="869" spans="1:7" ht="15.75">
      <c r="A869" s="50"/>
      <c r="B869" s="34" t="s">
        <v>421</v>
      </c>
      <c r="C869" s="25">
        <v>1.8</v>
      </c>
      <c r="D869" s="33" t="s">
        <v>108</v>
      </c>
      <c r="E869" s="885"/>
      <c r="F869" s="33"/>
      <c r="G869" s="28">
        <f>C869*E869</f>
        <v>0</v>
      </c>
    </row>
    <row r="870" spans="1:7" ht="15.75">
      <c r="A870" s="50"/>
      <c r="B870" s="32"/>
      <c r="C870" s="25"/>
      <c r="D870" s="33"/>
      <c r="E870" s="885"/>
      <c r="F870" s="33"/>
      <c r="G870" s="28"/>
    </row>
    <row r="871" spans="1:7" ht="15.75">
      <c r="A871" s="50"/>
      <c r="B871" s="34" t="s">
        <v>425</v>
      </c>
      <c r="C871" s="25"/>
      <c r="D871" s="33"/>
      <c r="E871" s="885"/>
      <c r="F871" s="33"/>
      <c r="G871" s="28"/>
    </row>
    <row r="872" spans="1:7" ht="15.75">
      <c r="A872" s="50"/>
      <c r="B872" s="61" t="s">
        <v>426</v>
      </c>
      <c r="C872" s="25">
        <v>5.1</v>
      </c>
      <c r="D872" s="33" t="s">
        <v>108</v>
      </c>
      <c r="E872" s="885"/>
      <c r="F872" s="33"/>
      <c r="G872" s="28">
        <f>C872*E872</f>
        <v>0</v>
      </c>
    </row>
    <row r="873" spans="1:7" ht="15.75">
      <c r="A873" s="50"/>
      <c r="B873" s="32"/>
      <c r="C873" s="25"/>
      <c r="D873" s="33"/>
      <c r="E873" s="885"/>
      <c r="F873" s="33"/>
      <c r="G873" s="28"/>
    </row>
    <row r="874" spans="1:7" ht="15.75">
      <c r="A874" s="50"/>
      <c r="B874" s="34" t="s">
        <v>427</v>
      </c>
      <c r="C874" s="25"/>
      <c r="D874" s="33"/>
      <c r="E874" s="885"/>
      <c r="F874" s="33"/>
      <c r="G874" s="28"/>
    </row>
    <row r="875" spans="1:7" ht="15.75">
      <c r="A875" s="50"/>
      <c r="B875" s="61" t="s">
        <v>428</v>
      </c>
      <c r="C875" s="25">
        <v>7.6</v>
      </c>
      <c r="D875" s="33" t="s">
        <v>108</v>
      </c>
      <c r="E875" s="885"/>
      <c r="F875" s="33"/>
      <c r="G875" s="28">
        <f>C875*E875</f>
        <v>0</v>
      </c>
    </row>
    <row r="876" spans="1:7" ht="15.75">
      <c r="A876" s="50"/>
      <c r="B876" s="61"/>
      <c r="C876" s="25"/>
      <c r="D876" s="33"/>
      <c r="E876" s="885"/>
      <c r="F876" s="33"/>
      <c r="G876" s="28"/>
    </row>
    <row r="877" spans="1:7" ht="15.75">
      <c r="A877" s="50"/>
      <c r="B877" s="34" t="s">
        <v>429</v>
      </c>
      <c r="C877" s="25"/>
      <c r="D877" s="33"/>
      <c r="E877" s="885"/>
      <c r="F877" s="33"/>
      <c r="G877" s="28"/>
    </row>
    <row r="878" spans="1:7" ht="15.75">
      <c r="A878" s="50"/>
      <c r="B878" s="61" t="s">
        <v>428</v>
      </c>
      <c r="C878" s="25">
        <v>12.9</v>
      </c>
      <c r="D878" s="33" t="s">
        <v>108</v>
      </c>
      <c r="E878" s="885"/>
      <c r="F878" s="33"/>
      <c r="G878" s="28">
        <f>C878*E878</f>
        <v>0</v>
      </c>
    </row>
    <row r="879" spans="1:7" ht="15.75">
      <c r="A879" s="50"/>
      <c r="B879" s="61"/>
      <c r="C879" s="25"/>
      <c r="D879" s="33"/>
      <c r="E879" s="885"/>
      <c r="F879" s="33"/>
      <c r="G879" s="28"/>
    </row>
    <row r="880" spans="1:7" ht="15.75">
      <c r="A880" s="50"/>
      <c r="B880" s="34" t="s">
        <v>430</v>
      </c>
      <c r="C880" s="25"/>
      <c r="D880" s="33"/>
      <c r="E880" s="885"/>
      <c r="F880" s="33"/>
      <c r="G880" s="28"/>
    </row>
    <row r="881" spans="1:7" ht="15.75">
      <c r="A881" s="50"/>
      <c r="B881" s="61" t="s">
        <v>428</v>
      </c>
      <c r="C881" s="25">
        <v>53</v>
      </c>
      <c r="D881" s="33" t="s">
        <v>108</v>
      </c>
      <c r="E881" s="885"/>
      <c r="F881" s="33"/>
      <c r="G881" s="28">
        <f>C881*E881</f>
        <v>0</v>
      </c>
    </row>
    <row r="882" spans="1:7" ht="15.75">
      <c r="A882" s="50"/>
      <c r="B882" s="61"/>
      <c r="C882" s="25"/>
      <c r="D882" s="33"/>
      <c r="E882" s="885"/>
      <c r="F882" s="33"/>
      <c r="G882" s="28"/>
    </row>
    <row r="883" spans="1:7" ht="78.75">
      <c r="A883" s="50"/>
      <c r="B883" s="34" t="s">
        <v>431</v>
      </c>
      <c r="C883" s="25"/>
      <c r="D883" s="33"/>
      <c r="E883" s="885"/>
      <c r="F883" s="33"/>
      <c r="G883" s="28"/>
    </row>
    <row r="884" spans="1:7" ht="15.75">
      <c r="A884" s="50"/>
      <c r="B884" s="61" t="s">
        <v>428</v>
      </c>
      <c r="C884" s="25">
        <v>4.2</v>
      </c>
      <c r="D884" s="33" t="s">
        <v>108</v>
      </c>
      <c r="E884" s="885"/>
      <c r="F884" s="33"/>
      <c r="G884" s="28">
        <f>C884*E884</f>
        <v>0</v>
      </c>
    </row>
    <row r="885" spans="1:7" ht="15.75">
      <c r="A885" s="50"/>
      <c r="B885" s="61"/>
      <c r="C885" s="25"/>
      <c r="D885" s="33"/>
      <c r="E885" s="885"/>
      <c r="F885" s="33"/>
      <c r="G885" s="28"/>
    </row>
    <row r="886" spans="1:7" ht="92.25" customHeight="1">
      <c r="A886" s="50"/>
      <c r="B886" s="34" t="s">
        <v>432</v>
      </c>
      <c r="C886" s="25"/>
      <c r="D886" s="33"/>
      <c r="E886" s="885"/>
      <c r="F886" s="33"/>
      <c r="G886" s="28"/>
    </row>
    <row r="887" spans="1:7" ht="15.75">
      <c r="A887" s="50"/>
      <c r="B887" s="61" t="s">
        <v>428</v>
      </c>
      <c r="C887" s="25">
        <v>2.6</v>
      </c>
      <c r="D887" s="33" t="s">
        <v>108</v>
      </c>
      <c r="E887" s="885"/>
      <c r="F887" s="33"/>
      <c r="G887" s="28">
        <f>C887*E887</f>
        <v>0</v>
      </c>
    </row>
    <row r="888" spans="1:7" ht="15.75">
      <c r="A888" s="50"/>
      <c r="B888" s="61"/>
      <c r="C888" s="25"/>
      <c r="D888" s="33"/>
      <c r="E888" s="885"/>
      <c r="F888" s="33"/>
      <c r="G888" s="28"/>
    </row>
    <row r="889" spans="1:7" ht="15.75">
      <c r="A889" s="50"/>
      <c r="B889" s="34" t="s">
        <v>433</v>
      </c>
      <c r="C889" s="25"/>
      <c r="D889" s="33"/>
      <c r="E889" s="885"/>
      <c r="F889" s="33"/>
      <c r="G889" s="28"/>
    </row>
    <row r="890" spans="1:7" ht="15.75">
      <c r="A890" s="50"/>
      <c r="B890" s="61" t="s">
        <v>426</v>
      </c>
      <c r="C890" s="25">
        <v>8.1</v>
      </c>
      <c r="D890" s="33" t="s">
        <v>108</v>
      </c>
      <c r="E890" s="885"/>
      <c r="F890" s="33"/>
      <c r="G890" s="28">
        <f>C890*E890</f>
        <v>0</v>
      </c>
    </row>
    <row r="891" spans="1:7" ht="15.75">
      <c r="A891" s="50"/>
      <c r="B891" s="61"/>
      <c r="C891" s="25"/>
      <c r="D891" s="33"/>
      <c r="E891" s="885"/>
      <c r="F891" s="33"/>
      <c r="G891" s="28"/>
    </row>
    <row r="892" spans="1:7" ht="15.75">
      <c r="A892" s="50"/>
      <c r="B892" s="34" t="s">
        <v>434</v>
      </c>
      <c r="C892" s="25"/>
      <c r="D892" s="33"/>
      <c r="E892" s="885"/>
      <c r="F892" s="33"/>
      <c r="G892" s="28"/>
    </row>
    <row r="893" spans="1:7" ht="15.75">
      <c r="A893" s="50"/>
      <c r="B893" s="61" t="s">
        <v>428</v>
      </c>
      <c r="C893" s="25">
        <v>13.5</v>
      </c>
      <c r="D893" s="33" t="s">
        <v>108</v>
      </c>
      <c r="E893" s="885"/>
      <c r="F893" s="33"/>
      <c r="G893" s="28">
        <f>C893*E893</f>
        <v>0</v>
      </c>
    </row>
    <row r="894" spans="1:7" ht="15.75">
      <c r="A894" s="50"/>
      <c r="B894" s="32"/>
      <c r="C894" s="25"/>
      <c r="D894" s="33"/>
      <c r="E894" s="885"/>
      <c r="F894" s="33"/>
      <c r="G894" s="28"/>
    </row>
    <row r="895" spans="1:7" ht="94.5">
      <c r="A895" s="31">
        <v>4</v>
      </c>
      <c r="B895" s="35" t="s">
        <v>435</v>
      </c>
      <c r="C895" s="20"/>
      <c r="D895" s="20"/>
      <c r="E895" s="885"/>
      <c r="F895" s="20"/>
      <c r="G895" s="20"/>
    </row>
    <row r="896" spans="1:7" ht="15.75">
      <c r="A896" s="31"/>
      <c r="B896" s="35"/>
      <c r="C896" s="20"/>
      <c r="D896" s="20"/>
      <c r="E896" s="885"/>
      <c r="F896" s="20"/>
      <c r="G896" s="20"/>
    </row>
    <row r="897" spans="1:7" ht="15.75">
      <c r="A897" s="21"/>
      <c r="B897" s="32" t="s">
        <v>139</v>
      </c>
      <c r="C897" s="25">
        <v>42.6</v>
      </c>
      <c r="D897" s="33" t="s">
        <v>108</v>
      </c>
      <c r="E897" s="885"/>
      <c r="F897" s="33"/>
      <c r="G897" s="28">
        <f>C897*E897</f>
        <v>0</v>
      </c>
    </row>
    <row r="898" spans="1:7" ht="15.75">
      <c r="A898" s="49"/>
      <c r="B898" s="24"/>
      <c r="C898" s="20"/>
      <c r="D898" s="20"/>
      <c r="E898" s="885"/>
      <c r="F898" s="20"/>
      <c r="G898" s="28"/>
    </row>
    <row r="899" spans="1:7" ht="63">
      <c r="A899" s="31">
        <v>5</v>
      </c>
      <c r="B899" s="34" t="s">
        <v>436</v>
      </c>
      <c r="C899" s="20"/>
      <c r="D899" s="20"/>
      <c r="E899" s="885"/>
      <c r="F899" s="20"/>
      <c r="G899" s="28"/>
    </row>
    <row r="900" spans="1:7" ht="15.75">
      <c r="A900" s="31"/>
      <c r="B900" s="34"/>
      <c r="C900" s="20"/>
      <c r="D900" s="20"/>
      <c r="E900" s="885"/>
      <c r="F900" s="20"/>
      <c r="G900" s="28"/>
    </row>
    <row r="901" spans="1:7" ht="15.75">
      <c r="A901" s="20"/>
      <c r="B901" s="32" t="s">
        <v>172</v>
      </c>
      <c r="C901" s="25">
        <v>2000</v>
      </c>
      <c r="D901" s="33" t="s">
        <v>108</v>
      </c>
      <c r="E901" s="885"/>
      <c r="F901" s="33"/>
      <c r="G901" s="28">
        <f>C901*E901</f>
        <v>0</v>
      </c>
    </row>
    <row r="902" spans="1:7" ht="78.75">
      <c r="A902" s="62">
        <v>6</v>
      </c>
      <c r="B902" s="35" t="s">
        <v>437</v>
      </c>
      <c r="C902" s="25">
        <v>1200</v>
      </c>
      <c r="D902" s="33" t="s">
        <v>108</v>
      </c>
      <c r="E902" s="885"/>
      <c r="F902" s="33"/>
      <c r="G902" s="28">
        <f>C902*E902</f>
        <v>0</v>
      </c>
    </row>
    <row r="903" spans="1:7" ht="15.75">
      <c r="A903" s="20"/>
      <c r="B903" s="32"/>
      <c r="C903" s="25"/>
      <c r="D903" s="33"/>
      <c r="E903" s="25"/>
      <c r="F903" s="33"/>
      <c r="G903" s="28"/>
    </row>
    <row r="904" spans="1:8" ht="20.25" customHeight="1">
      <c r="A904" s="31"/>
      <c r="B904" s="24"/>
      <c r="C904" s="20"/>
      <c r="D904" s="20"/>
      <c r="E904" s="25"/>
      <c r="F904" s="20"/>
      <c r="G904" s="28"/>
      <c r="H904" s="5"/>
    </row>
    <row r="905" spans="1:7" ht="15.75">
      <c r="A905" s="20"/>
      <c r="B905" s="24"/>
      <c r="C905" s="20"/>
      <c r="D905" s="20"/>
      <c r="E905" s="22" t="s">
        <v>147</v>
      </c>
      <c r="F905" s="21"/>
      <c r="G905" s="30">
        <f>SUM(G850:G904)</f>
        <v>0</v>
      </c>
    </row>
    <row r="906" spans="1:7" ht="15.75">
      <c r="A906" s="20"/>
      <c r="B906" s="24"/>
      <c r="C906" s="20"/>
      <c r="D906" s="20"/>
      <c r="E906" s="22"/>
      <c r="F906" s="21"/>
      <c r="G906" s="30"/>
    </row>
    <row r="907" spans="1:7" ht="15.75">
      <c r="A907" s="21" t="s">
        <v>57</v>
      </c>
      <c r="B907" s="14" t="s">
        <v>66</v>
      </c>
      <c r="C907" s="20"/>
      <c r="D907" s="20"/>
      <c r="E907" s="25"/>
      <c r="F907" s="20"/>
      <c r="G907" s="28"/>
    </row>
    <row r="908" spans="1:7" ht="15.75">
      <c r="A908" s="21"/>
      <c r="B908" s="14"/>
      <c r="C908" s="20"/>
      <c r="D908" s="20"/>
      <c r="E908" s="25"/>
      <c r="F908" s="20"/>
      <c r="G908" s="28"/>
    </row>
    <row r="909" spans="1:7" ht="15.75">
      <c r="A909" s="21"/>
      <c r="B909" s="27" t="s">
        <v>96</v>
      </c>
      <c r="C909" s="20"/>
      <c r="D909" s="20"/>
      <c r="E909" s="25"/>
      <c r="F909" s="20"/>
      <c r="G909" s="28"/>
    </row>
    <row r="910" spans="1:7" ht="15.75">
      <c r="A910" s="20"/>
      <c r="B910" s="14" t="s">
        <v>438</v>
      </c>
      <c r="C910" s="20"/>
      <c r="D910" s="20"/>
      <c r="E910" s="25" t="s">
        <v>10</v>
      </c>
      <c r="F910" s="20"/>
      <c r="G910" s="28" t="s">
        <v>10</v>
      </c>
    </row>
    <row r="911" spans="1:7" ht="39">
      <c r="A911" s="20"/>
      <c r="B911" s="46" t="s">
        <v>439</v>
      </c>
      <c r="C911" s="20"/>
      <c r="D911" s="20"/>
      <c r="E911" s="25"/>
      <c r="F911" s="20"/>
      <c r="G911" s="28"/>
    </row>
    <row r="912" spans="1:7" ht="26.25">
      <c r="A912" s="20"/>
      <c r="B912" s="46" t="s">
        <v>440</v>
      </c>
      <c r="C912" s="20"/>
      <c r="D912" s="20"/>
      <c r="E912" s="25"/>
      <c r="F912" s="20"/>
      <c r="G912" s="28"/>
    </row>
    <row r="913" spans="1:7" ht="47.25">
      <c r="A913" s="20"/>
      <c r="B913" s="14" t="s">
        <v>324</v>
      </c>
      <c r="C913" s="20"/>
      <c r="D913" s="20"/>
      <c r="E913" s="25"/>
      <c r="F913" s="20"/>
      <c r="G913" s="28"/>
    </row>
    <row r="914" spans="1:7" ht="47.25">
      <c r="A914" s="20"/>
      <c r="B914" s="14" t="s">
        <v>441</v>
      </c>
      <c r="C914" s="20"/>
      <c r="D914" s="20"/>
      <c r="E914" s="25"/>
      <c r="F914" s="20"/>
      <c r="G914" s="28"/>
    </row>
    <row r="915" spans="1:7" ht="26.25">
      <c r="A915" s="20"/>
      <c r="B915" s="46" t="s">
        <v>442</v>
      </c>
      <c r="C915" s="20"/>
      <c r="D915" s="20"/>
      <c r="E915" s="25"/>
      <c r="F915" s="20"/>
      <c r="G915" s="28"/>
    </row>
    <row r="916" spans="1:7" ht="221.25" customHeight="1">
      <c r="A916" s="20"/>
      <c r="B916" s="6" t="s">
        <v>443</v>
      </c>
      <c r="C916" s="20"/>
      <c r="D916" s="20"/>
      <c r="E916" s="25"/>
      <c r="F916" s="20"/>
      <c r="G916" s="28"/>
    </row>
    <row r="917" spans="1:7" ht="393.75" customHeight="1">
      <c r="A917" s="20"/>
      <c r="B917" s="6" t="s">
        <v>444</v>
      </c>
      <c r="C917" s="20"/>
      <c r="D917" s="20"/>
      <c r="E917" s="25"/>
      <c r="F917" s="20"/>
      <c r="G917" s="28"/>
    </row>
    <row r="918" spans="1:7" ht="409.5" customHeight="1">
      <c r="A918" s="20"/>
      <c r="B918" s="6" t="s">
        <v>445</v>
      </c>
      <c r="C918" s="20"/>
      <c r="D918" s="20"/>
      <c r="E918" s="25"/>
      <c r="F918" s="20"/>
      <c r="G918" s="28"/>
    </row>
    <row r="919" spans="1:7" ht="66.75" customHeight="1">
      <c r="A919" s="20"/>
      <c r="B919" s="14" t="s">
        <v>446</v>
      </c>
      <c r="C919" s="20"/>
      <c r="D919" s="20"/>
      <c r="E919" s="25"/>
      <c r="F919" s="20"/>
      <c r="G919" s="28"/>
    </row>
    <row r="920" spans="1:7" ht="17.25" customHeight="1">
      <c r="A920" s="20"/>
      <c r="B920" s="14" t="s">
        <v>447</v>
      </c>
      <c r="C920" s="20"/>
      <c r="D920" s="20"/>
      <c r="E920" s="25"/>
      <c r="F920" s="20"/>
      <c r="G920" s="28"/>
    </row>
    <row r="921" spans="1:7" ht="46.5" customHeight="1">
      <c r="A921" s="20"/>
      <c r="B921" s="14" t="s">
        <v>448</v>
      </c>
      <c r="C921" s="20"/>
      <c r="D921" s="20"/>
      <c r="E921" s="25"/>
      <c r="F921" s="20"/>
      <c r="G921" s="28"/>
    </row>
    <row r="922" spans="1:7" ht="17.25" customHeight="1">
      <c r="A922" s="20"/>
      <c r="B922" s="5"/>
      <c r="C922" s="20"/>
      <c r="D922" s="20"/>
      <c r="E922" s="25"/>
      <c r="F922" s="20"/>
      <c r="G922" s="28"/>
    </row>
    <row r="923" spans="1:7" ht="157.5">
      <c r="A923" s="31">
        <v>1</v>
      </c>
      <c r="B923" s="34" t="s">
        <v>449</v>
      </c>
      <c r="C923" s="20"/>
      <c r="D923" s="20"/>
      <c r="E923" s="25"/>
      <c r="F923" s="20"/>
      <c r="G923" s="28"/>
    </row>
    <row r="924" spans="1:7" ht="47.25">
      <c r="A924" s="31"/>
      <c r="B924" s="27" t="s">
        <v>450</v>
      </c>
      <c r="C924" s="20"/>
      <c r="D924" s="20"/>
      <c r="E924" s="25"/>
      <c r="F924" s="20"/>
      <c r="G924" s="28"/>
    </row>
    <row r="925" spans="1:7" ht="18.75" customHeight="1">
      <c r="A925" s="31"/>
      <c r="B925" s="27" t="s">
        <v>451</v>
      </c>
      <c r="C925" s="20"/>
      <c r="D925" s="20"/>
      <c r="E925" s="25"/>
      <c r="F925" s="20"/>
      <c r="G925" s="28"/>
    </row>
    <row r="926" spans="1:7" ht="90">
      <c r="A926" s="31"/>
      <c r="B926" s="63" t="s">
        <v>452</v>
      </c>
      <c r="C926" s="20"/>
      <c r="D926" s="20"/>
      <c r="E926" s="25"/>
      <c r="F926" s="20"/>
      <c r="G926" s="28"/>
    </row>
    <row r="927" spans="1:17" ht="94.5">
      <c r="A927" s="50"/>
      <c r="B927" s="34" t="s">
        <v>453</v>
      </c>
      <c r="C927" s="20"/>
      <c r="D927" s="20"/>
      <c r="E927" s="25"/>
      <c r="F927" s="20"/>
      <c r="G927" s="28"/>
      <c r="Q927" s="1" t="s">
        <v>10</v>
      </c>
    </row>
    <row r="928" spans="1:7" ht="15.75">
      <c r="A928" s="50"/>
      <c r="B928" s="35" t="s">
        <v>454</v>
      </c>
      <c r="C928" s="25">
        <v>4</v>
      </c>
      <c r="D928" s="33" t="s">
        <v>108</v>
      </c>
      <c r="E928" s="885"/>
      <c r="F928" s="33"/>
      <c r="G928" s="28">
        <f>C928*E928</f>
        <v>0</v>
      </c>
    </row>
    <row r="929" spans="1:7" ht="15.75">
      <c r="A929" s="50"/>
      <c r="B929" s="35" t="s">
        <v>455</v>
      </c>
      <c r="C929" s="25">
        <v>5</v>
      </c>
      <c r="D929" s="33" t="s">
        <v>108</v>
      </c>
      <c r="E929" s="885"/>
      <c r="F929" s="33"/>
      <c r="G929" s="28">
        <f>C929*E929</f>
        <v>0</v>
      </c>
    </row>
    <row r="930" spans="1:7" ht="15.75">
      <c r="A930" s="50"/>
      <c r="B930" s="35"/>
      <c r="C930" s="25"/>
      <c r="D930" s="33"/>
      <c r="E930" s="885"/>
      <c r="F930" s="33"/>
      <c r="G930" s="28"/>
    </row>
    <row r="931" spans="1:7" ht="31.5">
      <c r="A931" s="50"/>
      <c r="B931" s="35" t="s">
        <v>456</v>
      </c>
      <c r="C931" s="25"/>
      <c r="D931" s="33"/>
      <c r="E931" s="885"/>
      <c r="F931" s="33"/>
      <c r="G931" s="28"/>
    </row>
    <row r="932" spans="1:7" ht="15.75">
      <c r="A932" s="50"/>
      <c r="B932" s="35" t="s">
        <v>457</v>
      </c>
      <c r="C932" s="25">
        <v>1</v>
      </c>
      <c r="D932" s="33" t="s">
        <v>108</v>
      </c>
      <c r="E932" s="885"/>
      <c r="F932" s="33"/>
      <c r="G932" s="28">
        <f>C932*E932</f>
        <v>0</v>
      </c>
    </row>
    <row r="933" spans="1:7" ht="15.75">
      <c r="A933" s="50"/>
      <c r="B933" s="35" t="s">
        <v>458</v>
      </c>
      <c r="C933" s="25">
        <v>1</v>
      </c>
      <c r="D933" s="33" t="s">
        <v>108</v>
      </c>
      <c r="E933" s="885"/>
      <c r="F933" s="33"/>
      <c r="G933" s="28">
        <f>C933*E933</f>
        <v>0</v>
      </c>
    </row>
    <row r="934" spans="1:7" ht="15.75">
      <c r="A934" s="50"/>
      <c r="B934" s="35"/>
      <c r="C934" s="25"/>
      <c r="D934" s="33"/>
      <c r="E934" s="885"/>
      <c r="F934" s="33"/>
      <c r="G934" s="28"/>
    </row>
    <row r="935" spans="1:7" ht="63">
      <c r="A935" s="50"/>
      <c r="B935" s="35" t="s">
        <v>459</v>
      </c>
      <c r="C935" s="25"/>
      <c r="D935" s="33"/>
      <c r="E935" s="885"/>
      <c r="F935" s="33"/>
      <c r="G935" s="28"/>
    </row>
    <row r="936" spans="1:7" ht="15.75">
      <c r="A936" s="50"/>
      <c r="B936" s="35" t="s">
        <v>460</v>
      </c>
      <c r="C936" s="25">
        <v>9</v>
      </c>
      <c r="D936" s="33" t="s">
        <v>108</v>
      </c>
      <c r="E936" s="885"/>
      <c r="F936" s="33"/>
      <c r="G936" s="28">
        <f>C936*E936</f>
        <v>0</v>
      </c>
    </row>
    <row r="937" spans="1:7" ht="15.75">
      <c r="A937" s="50"/>
      <c r="B937" s="35" t="s">
        <v>461</v>
      </c>
      <c r="C937" s="25">
        <v>5</v>
      </c>
      <c r="D937" s="33" t="s">
        <v>108</v>
      </c>
      <c r="E937" s="885"/>
      <c r="F937" s="33"/>
      <c r="G937" s="28">
        <f>C937*E937</f>
        <v>0</v>
      </c>
    </row>
    <row r="938" spans="1:7" ht="15.75">
      <c r="A938" s="50"/>
      <c r="B938" s="35"/>
      <c r="C938" s="25"/>
      <c r="D938" s="33"/>
      <c r="E938" s="885"/>
      <c r="F938" s="33"/>
      <c r="G938" s="28"/>
    </row>
    <row r="939" spans="1:7" ht="79.5" customHeight="1">
      <c r="A939" s="50"/>
      <c r="B939" s="35" t="s">
        <v>462</v>
      </c>
      <c r="C939" s="25"/>
      <c r="D939" s="33"/>
      <c r="E939" s="885"/>
      <c r="F939" s="33"/>
      <c r="G939" s="28"/>
    </row>
    <row r="940" spans="1:7" ht="15.75">
      <c r="A940" s="50"/>
      <c r="B940" s="35" t="s">
        <v>463</v>
      </c>
      <c r="C940" s="25">
        <v>5</v>
      </c>
      <c r="D940" s="33" t="s">
        <v>108</v>
      </c>
      <c r="E940" s="885"/>
      <c r="F940" s="33"/>
      <c r="G940" s="28">
        <f>C940*E940</f>
        <v>0</v>
      </c>
    </row>
    <row r="941" spans="1:7" ht="15.75">
      <c r="A941" s="50"/>
      <c r="B941" s="35"/>
      <c r="C941" s="25"/>
      <c r="D941" s="33"/>
      <c r="E941" s="885"/>
      <c r="F941" s="33"/>
      <c r="G941" s="28"/>
    </row>
    <row r="942" spans="1:7" ht="125.25" customHeight="1">
      <c r="A942" s="50"/>
      <c r="B942" s="35" t="s">
        <v>464</v>
      </c>
      <c r="C942" s="25"/>
      <c r="D942" s="33"/>
      <c r="E942" s="885"/>
      <c r="F942" s="33"/>
      <c r="G942" s="28"/>
    </row>
    <row r="943" spans="1:7" ht="15.75">
      <c r="A943" s="50"/>
      <c r="B943" s="35" t="s">
        <v>465</v>
      </c>
      <c r="C943" s="25">
        <v>1</v>
      </c>
      <c r="D943" s="33" t="s">
        <v>108</v>
      </c>
      <c r="E943" s="885"/>
      <c r="F943" s="33"/>
      <c r="G943" s="28">
        <f>C943*E943</f>
        <v>0</v>
      </c>
    </row>
    <row r="944" spans="1:7" ht="15.75">
      <c r="A944" s="50"/>
      <c r="B944" s="35"/>
      <c r="C944" s="25"/>
      <c r="D944" s="33"/>
      <c r="E944" s="885"/>
      <c r="F944" s="33"/>
      <c r="G944" s="28"/>
    </row>
    <row r="945" spans="1:7" ht="204.75">
      <c r="A945" s="50"/>
      <c r="B945" s="35" t="s">
        <v>466</v>
      </c>
      <c r="C945" s="25"/>
      <c r="D945" s="33"/>
      <c r="E945" s="885"/>
      <c r="F945" s="33"/>
      <c r="G945" s="28"/>
    </row>
    <row r="946" spans="1:7" ht="15.75">
      <c r="A946" s="50"/>
      <c r="B946" s="35" t="s">
        <v>467</v>
      </c>
      <c r="C946" s="25">
        <v>1</v>
      </c>
      <c r="D946" s="33" t="s">
        <v>108</v>
      </c>
      <c r="E946" s="885"/>
      <c r="F946" s="33"/>
      <c r="G946" s="28">
        <f>C946*E946</f>
        <v>0</v>
      </c>
    </row>
    <row r="947" spans="1:7" ht="15.75">
      <c r="A947" s="50"/>
      <c r="B947" s="35" t="s">
        <v>468</v>
      </c>
      <c r="C947" s="25">
        <v>1</v>
      </c>
      <c r="D947" s="33" t="s">
        <v>108</v>
      </c>
      <c r="E947" s="885"/>
      <c r="F947" s="33"/>
      <c r="G947" s="28">
        <f>C947*E947</f>
        <v>0</v>
      </c>
    </row>
    <row r="948" spans="1:7" ht="15.75">
      <c r="A948" s="50"/>
      <c r="B948" s="35" t="s">
        <v>469</v>
      </c>
      <c r="C948" s="25">
        <v>1</v>
      </c>
      <c r="D948" s="33" t="s">
        <v>108</v>
      </c>
      <c r="E948" s="885"/>
      <c r="F948" s="33"/>
      <c r="G948" s="28">
        <f>C948*E948</f>
        <v>0</v>
      </c>
    </row>
    <row r="949" spans="1:7" ht="15.75">
      <c r="A949" s="50"/>
      <c r="B949" s="35"/>
      <c r="C949" s="25"/>
      <c r="D949" s="33"/>
      <c r="E949" s="885"/>
      <c r="F949" s="33"/>
      <c r="G949" s="28"/>
    </row>
    <row r="950" spans="1:7" ht="141.75">
      <c r="A950" s="50"/>
      <c r="B950" s="35" t="s">
        <v>470</v>
      </c>
      <c r="C950" s="25"/>
      <c r="D950" s="33"/>
      <c r="E950" s="885"/>
      <c r="F950" s="33"/>
      <c r="G950" s="28"/>
    </row>
    <row r="951" spans="1:7" ht="15.75">
      <c r="A951" s="50"/>
      <c r="B951" s="35" t="s">
        <v>471</v>
      </c>
      <c r="C951" s="25">
        <v>1</v>
      </c>
      <c r="D951" s="33" t="s">
        <v>108</v>
      </c>
      <c r="E951" s="885"/>
      <c r="F951" s="33"/>
      <c r="G951" s="28">
        <f>C951*E951</f>
        <v>0</v>
      </c>
    </row>
    <row r="952" spans="1:7" ht="15.75">
      <c r="A952" s="50"/>
      <c r="B952" s="35"/>
      <c r="C952" s="25"/>
      <c r="D952" s="33"/>
      <c r="E952" s="885"/>
      <c r="F952" s="33"/>
      <c r="G952" s="28"/>
    </row>
    <row r="953" spans="1:7" ht="15.75">
      <c r="A953" s="50"/>
      <c r="B953" s="45" t="s">
        <v>472</v>
      </c>
      <c r="C953" s="25"/>
      <c r="D953" s="33"/>
      <c r="E953" s="885"/>
      <c r="F953" s="33"/>
      <c r="G953" s="28"/>
    </row>
    <row r="954" spans="1:7" ht="15.75">
      <c r="A954" s="50"/>
      <c r="B954" s="45"/>
      <c r="C954" s="25"/>
      <c r="D954" s="33"/>
      <c r="E954" s="885"/>
      <c r="F954" s="33"/>
      <c r="G954" s="28"/>
    </row>
    <row r="955" spans="1:7" ht="94.5">
      <c r="A955" s="50"/>
      <c r="B955" s="35" t="s">
        <v>473</v>
      </c>
      <c r="C955" s="25"/>
      <c r="D955" s="33"/>
      <c r="E955" s="885"/>
      <c r="F955" s="33"/>
      <c r="G955" s="28"/>
    </row>
    <row r="956" spans="1:7" ht="15.75">
      <c r="A956" s="50"/>
      <c r="B956" s="35" t="s">
        <v>474</v>
      </c>
      <c r="C956" s="25">
        <v>1</v>
      </c>
      <c r="D956" s="33" t="s">
        <v>108</v>
      </c>
      <c r="E956" s="885"/>
      <c r="F956" s="33"/>
      <c r="G956" s="28">
        <f>C956*E956</f>
        <v>0</v>
      </c>
    </row>
    <row r="957" spans="1:7" ht="15.75">
      <c r="A957" s="50"/>
      <c r="B957" s="35"/>
      <c r="C957" s="25"/>
      <c r="D957" s="33"/>
      <c r="E957" s="885"/>
      <c r="F957" s="33"/>
      <c r="G957" s="28"/>
    </row>
    <row r="958" spans="1:7" ht="133.5" customHeight="1">
      <c r="A958" s="50"/>
      <c r="B958" s="35" t="s">
        <v>475</v>
      </c>
      <c r="C958" s="25"/>
      <c r="D958" s="33"/>
      <c r="E958" s="885"/>
      <c r="F958" s="33"/>
      <c r="G958" s="28"/>
    </row>
    <row r="959" spans="1:7" ht="15.75">
      <c r="A959" s="50"/>
      <c r="B959" s="35" t="s">
        <v>476</v>
      </c>
      <c r="C959" s="25">
        <v>1</v>
      </c>
      <c r="D959" s="33" t="s">
        <v>108</v>
      </c>
      <c r="E959" s="885"/>
      <c r="F959" s="33"/>
      <c r="G959" s="28">
        <f>C959*E959</f>
        <v>0</v>
      </c>
    </row>
    <row r="960" spans="1:7" ht="15.75">
      <c r="A960" s="50"/>
      <c r="B960" s="35"/>
      <c r="C960" s="25"/>
      <c r="D960" s="33"/>
      <c r="E960" s="885"/>
      <c r="F960" s="33"/>
      <c r="G960" s="28"/>
    </row>
    <row r="961" spans="1:7" ht="144.75" customHeight="1">
      <c r="A961" s="50"/>
      <c r="B961" s="35" t="s">
        <v>477</v>
      </c>
      <c r="C961" s="25"/>
      <c r="D961" s="33"/>
      <c r="E961" s="885"/>
      <c r="F961" s="33"/>
      <c r="G961" s="28"/>
    </row>
    <row r="962" spans="1:7" ht="15.75">
      <c r="A962" s="50"/>
      <c r="B962" s="35" t="s">
        <v>478</v>
      </c>
      <c r="C962" s="25">
        <v>1</v>
      </c>
      <c r="D962" s="33" t="s">
        <v>108</v>
      </c>
      <c r="E962" s="885"/>
      <c r="F962" s="33"/>
      <c r="G962" s="28">
        <f>C962*E962</f>
        <v>0</v>
      </c>
    </row>
    <row r="963" spans="1:7" ht="15.75">
      <c r="A963" s="50"/>
      <c r="B963" s="35" t="s">
        <v>479</v>
      </c>
      <c r="C963" s="25">
        <v>1</v>
      </c>
      <c r="D963" s="33" t="s">
        <v>108</v>
      </c>
      <c r="E963" s="885"/>
      <c r="F963" s="33"/>
      <c r="G963" s="28">
        <f>C963*E963</f>
        <v>0</v>
      </c>
    </row>
    <row r="964" spans="1:7" ht="15.75">
      <c r="A964" s="50"/>
      <c r="B964" s="45"/>
      <c r="C964" s="25"/>
      <c r="D964" s="33"/>
      <c r="E964" s="885"/>
      <c r="F964" s="33"/>
      <c r="G964" s="28"/>
    </row>
    <row r="965" spans="1:7" ht="60.75" customHeight="1">
      <c r="A965" s="50"/>
      <c r="B965" s="35" t="s">
        <v>480</v>
      </c>
      <c r="C965" s="25"/>
      <c r="D965" s="33"/>
      <c r="E965" s="885"/>
      <c r="F965" s="33"/>
      <c r="G965" s="28"/>
    </row>
    <row r="966" spans="1:7" ht="15.75">
      <c r="A966" s="50"/>
      <c r="B966" s="35" t="s">
        <v>481</v>
      </c>
      <c r="C966" s="25">
        <v>1</v>
      </c>
      <c r="D966" s="33" t="s">
        <v>108</v>
      </c>
      <c r="E966" s="885"/>
      <c r="F966" s="33"/>
      <c r="G966" s="28">
        <f>C966*E966</f>
        <v>0</v>
      </c>
    </row>
    <row r="967" spans="1:7" ht="15.75">
      <c r="A967" s="50"/>
      <c r="B967" s="35" t="s">
        <v>482</v>
      </c>
      <c r="C967" s="25">
        <v>1</v>
      </c>
      <c r="D967" s="33" t="s">
        <v>108</v>
      </c>
      <c r="E967" s="885"/>
      <c r="F967" s="33"/>
      <c r="G967" s="28">
        <f>C967*E967</f>
        <v>0</v>
      </c>
    </row>
    <row r="968" spans="1:7" ht="15.75">
      <c r="A968" s="50"/>
      <c r="B968" s="35" t="s">
        <v>483</v>
      </c>
      <c r="C968" s="25">
        <v>1</v>
      </c>
      <c r="D968" s="33" t="s">
        <v>108</v>
      </c>
      <c r="E968" s="885"/>
      <c r="F968" s="33"/>
      <c r="G968" s="28">
        <f>C968*E968</f>
        <v>0</v>
      </c>
    </row>
    <row r="969" spans="1:7" ht="15.75">
      <c r="A969" s="50"/>
      <c r="B969" s="35"/>
      <c r="C969" s="25"/>
      <c r="D969" s="33"/>
      <c r="E969" s="885"/>
      <c r="F969" s="33"/>
      <c r="G969" s="28"/>
    </row>
    <row r="970" spans="1:7" ht="75.75" customHeight="1">
      <c r="A970" s="50"/>
      <c r="B970" s="35" t="s">
        <v>484</v>
      </c>
      <c r="C970" s="25"/>
      <c r="D970" s="33"/>
      <c r="E970" s="885"/>
      <c r="F970" s="33"/>
      <c r="G970" s="28"/>
    </row>
    <row r="971" spans="1:7" ht="15.75">
      <c r="A971" s="50"/>
      <c r="B971" s="35" t="s">
        <v>485</v>
      </c>
      <c r="C971" s="25">
        <v>1</v>
      </c>
      <c r="D971" s="33" t="s">
        <v>108</v>
      </c>
      <c r="E971" s="885"/>
      <c r="F971" s="33"/>
      <c r="G971" s="28">
        <f>C971*E971</f>
        <v>0</v>
      </c>
    </row>
    <row r="972" spans="1:7" ht="15.75">
      <c r="A972" s="50"/>
      <c r="B972" s="35"/>
      <c r="C972" s="25"/>
      <c r="D972" s="33"/>
      <c r="E972" s="885"/>
      <c r="F972" s="33"/>
      <c r="G972" s="28"/>
    </row>
    <row r="973" spans="1:7" ht="63">
      <c r="A973" s="50"/>
      <c r="B973" s="35" t="s">
        <v>486</v>
      </c>
      <c r="C973" s="25"/>
      <c r="D973" s="33"/>
      <c r="E973" s="885"/>
      <c r="F973" s="33"/>
      <c r="G973" s="28"/>
    </row>
    <row r="974" spans="1:7" ht="15.75">
      <c r="A974" s="50"/>
      <c r="B974" s="35" t="s">
        <v>487</v>
      </c>
      <c r="C974" s="25">
        <v>1</v>
      </c>
      <c r="D974" s="33" t="s">
        <v>108</v>
      </c>
      <c r="E974" s="885"/>
      <c r="F974" s="33"/>
      <c r="G974" s="28">
        <f>C974*E974</f>
        <v>0</v>
      </c>
    </row>
    <row r="975" spans="1:7" ht="15.75">
      <c r="A975" s="50"/>
      <c r="B975" s="35" t="s">
        <v>488</v>
      </c>
      <c r="C975" s="25">
        <v>1</v>
      </c>
      <c r="D975" s="33" t="s">
        <v>108</v>
      </c>
      <c r="E975" s="885"/>
      <c r="F975" s="33"/>
      <c r="G975" s="28">
        <f>C975*E975</f>
        <v>0</v>
      </c>
    </row>
    <row r="976" spans="1:7" ht="31.5">
      <c r="A976" s="50"/>
      <c r="B976" s="35" t="s">
        <v>489</v>
      </c>
      <c r="C976" s="25"/>
      <c r="D976" s="33"/>
      <c r="E976" s="885"/>
      <c r="F976" s="33"/>
      <c r="G976" s="28"/>
    </row>
    <row r="977" spans="1:7" ht="15.75">
      <c r="A977" s="50"/>
      <c r="B977" s="35" t="s">
        <v>490</v>
      </c>
      <c r="C977" s="25">
        <v>1</v>
      </c>
      <c r="D977" s="33" t="s">
        <v>108</v>
      </c>
      <c r="E977" s="885"/>
      <c r="F977" s="33"/>
      <c r="G977" s="28">
        <f>C977*E977</f>
        <v>0</v>
      </c>
    </row>
    <row r="978" spans="1:7" ht="15.75">
      <c r="A978" s="50"/>
      <c r="B978" s="35" t="s">
        <v>491</v>
      </c>
      <c r="C978" s="25">
        <v>1</v>
      </c>
      <c r="D978" s="33" t="s">
        <v>108</v>
      </c>
      <c r="E978" s="885"/>
      <c r="F978" s="33"/>
      <c r="G978" s="28">
        <f>C978*E978</f>
        <v>0</v>
      </c>
    </row>
    <row r="979" spans="1:7" ht="15.75">
      <c r="A979" s="50"/>
      <c r="B979" s="35"/>
      <c r="C979" s="25"/>
      <c r="D979" s="33"/>
      <c r="E979" s="885"/>
      <c r="F979" s="33"/>
      <c r="G979" s="28"/>
    </row>
    <row r="980" spans="1:7" ht="15.75">
      <c r="A980" s="50"/>
      <c r="B980" s="45" t="s">
        <v>492</v>
      </c>
      <c r="C980" s="25"/>
      <c r="D980" s="33"/>
      <c r="E980" s="885"/>
      <c r="F980" s="33"/>
      <c r="G980" s="28"/>
    </row>
    <row r="981" spans="1:7" ht="15.75">
      <c r="A981" s="50"/>
      <c r="B981" s="45"/>
      <c r="C981" s="25"/>
      <c r="D981" s="33"/>
      <c r="E981" s="885"/>
      <c r="F981" s="33"/>
      <c r="G981" s="28"/>
    </row>
    <row r="982" spans="1:7" ht="47.25">
      <c r="A982" s="53"/>
      <c r="B982" s="35" t="s">
        <v>493</v>
      </c>
      <c r="C982" s="25"/>
      <c r="D982" s="33"/>
      <c r="E982" s="885"/>
      <c r="F982" s="33"/>
      <c r="G982" s="28"/>
    </row>
    <row r="983" spans="1:7" ht="15.75">
      <c r="A983" s="53"/>
      <c r="B983" s="35" t="s">
        <v>494</v>
      </c>
      <c r="C983" s="25">
        <v>1</v>
      </c>
      <c r="D983" s="33" t="s">
        <v>108</v>
      </c>
      <c r="E983" s="885"/>
      <c r="F983" s="33"/>
      <c r="G983" s="28">
        <f>C983*E983</f>
        <v>0</v>
      </c>
    </row>
    <row r="984" spans="1:7" ht="15.75">
      <c r="A984" s="53"/>
      <c r="B984" s="35" t="s">
        <v>495</v>
      </c>
      <c r="C984" s="25">
        <v>1</v>
      </c>
      <c r="D984" s="33" t="s">
        <v>108</v>
      </c>
      <c r="E984" s="885"/>
      <c r="F984" s="33"/>
      <c r="G984" s="28">
        <f>C984*E984</f>
        <v>0</v>
      </c>
    </row>
    <row r="985" spans="1:7" ht="15.75">
      <c r="A985" s="53"/>
      <c r="B985" s="35"/>
      <c r="C985" s="25"/>
      <c r="D985" s="33"/>
      <c r="E985" s="885"/>
      <c r="F985" s="33"/>
      <c r="G985" s="28"/>
    </row>
    <row r="986" spans="1:7" ht="78.75">
      <c r="A986" s="53"/>
      <c r="B986" s="35" t="s">
        <v>496</v>
      </c>
      <c r="C986" s="25"/>
      <c r="D986" s="33"/>
      <c r="E986" s="885"/>
      <c r="F986" s="33"/>
      <c r="G986" s="28"/>
    </row>
    <row r="987" spans="1:7" ht="15.75">
      <c r="A987" s="53"/>
      <c r="B987" s="35" t="s">
        <v>497</v>
      </c>
      <c r="C987" s="25">
        <v>2</v>
      </c>
      <c r="D987" s="33" t="s">
        <v>108</v>
      </c>
      <c r="E987" s="885"/>
      <c r="F987" s="33"/>
      <c r="G987" s="28">
        <f>C987*E987</f>
        <v>0</v>
      </c>
    </row>
    <row r="988" spans="1:7" ht="15.75">
      <c r="A988" s="50"/>
      <c r="B988" s="35" t="s">
        <v>498</v>
      </c>
      <c r="C988" s="25">
        <v>1</v>
      </c>
      <c r="D988" s="33" t="s">
        <v>108</v>
      </c>
      <c r="E988" s="885"/>
      <c r="F988" s="33"/>
      <c r="G988" s="28">
        <f>C988*E988</f>
        <v>0</v>
      </c>
    </row>
    <row r="989" spans="1:7" ht="15.75">
      <c r="A989" s="50"/>
      <c r="B989" s="35"/>
      <c r="C989" s="25"/>
      <c r="D989" s="33"/>
      <c r="E989" s="25"/>
      <c r="F989" s="33"/>
      <c r="G989" s="28"/>
    </row>
    <row r="990" spans="1:7" ht="15.75">
      <c r="A990" s="20"/>
      <c r="B990" s="32" t="s">
        <v>10</v>
      </c>
      <c r="C990" s="25"/>
      <c r="D990" s="33" t="s">
        <v>10</v>
      </c>
      <c r="E990" s="22" t="s">
        <v>147</v>
      </c>
      <c r="F990" s="54" t="s">
        <v>499</v>
      </c>
      <c r="G990" s="30">
        <f>SUM(G923:G989)</f>
        <v>0</v>
      </c>
    </row>
    <row r="991" spans="1:7" ht="15.75">
      <c r="A991" s="20"/>
      <c r="B991" s="24"/>
      <c r="C991" s="20"/>
      <c r="D991" s="20"/>
      <c r="E991" s="25"/>
      <c r="F991" s="20"/>
      <c r="G991" s="28"/>
    </row>
    <row r="992" spans="1:7" ht="15.75">
      <c r="A992" s="21" t="s">
        <v>59</v>
      </c>
      <c r="B992" s="14" t="s">
        <v>67</v>
      </c>
      <c r="C992" s="20"/>
      <c r="D992" s="20"/>
      <c r="E992" s="25"/>
      <c r="F992" s="20"/>
      <c r="G992" s="28"/>
    </row>
    <row r="993" spans="1:7" ht="15.75">
      <c r="A993" s="21"/>
      <c r="B993" s="14"/>
      <c r="C993" s="20"/>
      <c r="D993" s="20"/>
      <c r="E993" s="25"/>
      <c r="F993" s="20"/>
      <c r="G993" s="28"/>
    </row>
    <row r="994" spans="1:15" ht="15.75">
      <c r="A994" s="21"/>
      <c r="B994" s="27" t="s">
        <v>96</v>
      </c>
      <c r="C994" s="20"/>
      <c r="D994" s="20"/>
      <c r="E994" s="25"/>
      <c r="F994" s="20"/>
      <c r="G994" s="28"/>
      <c r="O994" s="13"/>
    </row>
    <row r="995" spans="1:7" ht="31.5">
      <c r="A995" s="21"/>
      <c r="B995" s="14" t="s">
        <v>500</v>
      </c>
      <c r="C995" s="20"/>
      <c r="D995" s="20"/>
      <c r="E995" s="25"/>
      <c r="F995" s="20"/>
      <c r="G995" s="28"/>
    </row>
    <row r="996" spans="1:7" ht="15.75">
      <c r="A996" s="20"/>
      <c r="B996" s="14" t="s">
        <v>181</v>
      </c>
      <c r="C996" s="20"/>
      <c r="D996" s="20"/>
      <c r="E996" s="25"/>
      <c r="F996" s="20"/>
      <c r="G996" s="28"/>
    </row>
    <row r="997" spans="1:15" ht="31.5">
      <c r="A997" s="20"/>
      <c r="B997" s="14" t="s">
        <v>501</v>
      </c>
      <c r="C997" s="20"/>
      <c r="D997" s="20"/>
      <c r="E997" s="25"/>
      <c r="F997" s="20"/>
      <c r="G997" s="28"/>
      <c r="O997" s="13"/>
    </row>
    <row r="998" spans="1:15" ht="129" customHeight="1">
      <c r="A998" s="20"/>
      <c r="B998" s="14" t="s">
        <v>502</v>
      </c>
      <c r="C998" s="20"/>
      <c r="D998" s="20"/>
      <c r="E998" s="25"/>
      <c r="F998" s="20"/>
      <c r="G998" s="28"/>
      <c r="O998" s="13"/>
    </row>
    <row r="999" spans="1:15" ht="92.25" customHeight="1">
      <c r="A999" s="20"/>
      <c r="B999" s="14" t="s">
        <v>503</v>
      </c>
      <c r="C999" s="20"/>
      <c r="D999" s="20"/>
      <c r="E999" s="25"/>
      <c r="F999" s="20"/>
      <c r="G999" s="28"/>
      <c r="O999" s="13"/>
    </row>
    <row r="1000" spans="1:15" ht="98.25" customHeight="1">
      <c r="A1000" s="20"/>
      <c r="B1000" s="14" t="s">
        <v>504</v>
      </c>
      <c r="C1000" s="20"/>
      <c r="D1000" s="20"/>
      <c r="E1000" s="25"/>
      <c r="F1000" s="20"/>
      <c r="G1000" s="28"/>
      <c r="O1000" s="13"/>
    </row>
    <row r="1001" spans="1:15" ht="98.25" customHeight="1">
      <c r="A1001" s="20"/>
      <c r="B1001" s="14" t="s">
        <v>503</v>
      </c>
      <c r="C1001" s="20"/>
      <c r="D1001" s="20"/>
      <c r="E1001" s="25"/>
      <c r="F1001" s="20"/>
      <c r="G1001" s="28"/>
      <c r="O1001" s="13"/>
    </row>
    <row r="1002" spans="1:15" ht="47.25">
      <c r="A1002" s="20"/>
      <c r="B1002" s="14" t="s">
        <v>505</v>
      </c>
      <c r="C1002" s="20"/>
      <c r="D1002" s="20"/>
      <c r="E1002" s="25"/>
      <c r="F1002" s="20"/>
      <c r="G1002" s="28"/>
      <c r="O1002" s="13"/>
    </row>
    <row r="1003" spans="1:7" ht="163.5" customHeight="1">
      <c r="A1003" s="31">
        <v>1</v>
      </c>
      <c r="B1003" s="34" t="s">
        <v>506</v>
      </c>
      <c r="C1003" s="20"/>
      <c r="D1003" s="20"/>
      <c r="E1003" s="25"/>
      <c r="F1003" s="20"/>
      <c r="G1003" s="28"/>
    </row>
    <row r="1004" spans="1:7" ht="15.75">
      <c r="A1004" s="50"/>
      <c r="B1004" s="34"/>
      <c r="C1004" s="20"/>
      <c r="D1004" s="20"/>
      <c r="E1004" s="25"/>
      <c r="F1004" s="20"/>
      <c r="G1004" s="28"/>
    </row>
    <row r="1005" spans="1:7" ht="18" customHeight="1">
      <c r="A1005" s="49"/>
      <c r="B1005" s="34" t="s">
        <v>507</v>
      </c>
      <c r="C1005" s="25">
        <v>9</v>
      </c>
      <c r="D1005" s="33" t="s">
        <v>108</v>
      </c>
      <c r="E1005" s="885"/>
      <c r="F1005" s="33"/>
      <c r="G1005" s="28">
        <f>C1005*E1005</f>
        <v>0</v>
      </c>
    </row>
    <row r="1006" spans="1:7" ht="18" customHeight="1">
      <c r="A1006" s="49"/>
      <c r="B1006" s="34"/>
      <c r="C1006" s="25"/>
      <c r="D1006" s="33"/>
      <c r="E1006" s="885"/>
      <c r="F1006" s="33"/>
      <c r="G1006" s="28"/>
    </row>
    <row r="1007" spans="1:7" ht="35.25" customHeight="1">
      <c r="A1007" s="49"/>
      <c r="B1007" s="34" t="s">
        <v>508</v>
      </c>
      <c r="C1007" s="25"/>
      <c r="D1007" s="33"/>
      <c r="E1007" s="885"/>
      <c r="F1007" s="33"/>
      <c r="G1007" s="28"/>
    </row>
    <row r="1008" spans="1:7" ht="18" customHeight="1">
      <c r="A1008" s="49"/>
      <c r="B1008" s="34" t="s">
        <v>509</v>
      </c>
      <c r="C1008" s="25">
        <v>6</v>
      </c>
      <c r="D1008" s="33" t="s">
        <v>108</v>
      </c>
      <c r="E1008" s="885"/>
      <c r="F1008" s="33"/>
      <c r="G1008" s="28">
        <f>C1008*E1008</f>
        <v>0</v>
      </c>
    </row>
    <row r="1009" spans="1:7" ht="18" customHeight="1">
      <c r="A1009" s="49"/>
      <c r="B1009" s="34"/>
      <c r="C1009" s="25"/>
      <c r="D1009" s="33"/>
      <c r="E1009" s="885"/>
      <c r="F1009" s="33"/>
      <c r="G1009" s="28"/>
    </row>
    <row r="1010" spans="1:7" ht="52.5" customHeight="1">
      <c r="A1010" s="49"/>
      <c r="B1010" s="34" t="s">
        <v>510</v>
      </c>
      <c r="C1010" s="25"/>
      <c r="D1010" s="33"/>
      <c r="E1010" s="885"/>
      <c r="F1010" s="33"/>
      <c r="G1010" s="28"/>
    </row>
    <row r="1011" spans="1:7" ht="17.25" customHeight="1">
      <c r="A1011" s="49"/>
      <c r="B1011" s="34" t="s">
        <v>511</v>
      </c>
      <c r="C1011" s="25">
        <v>6</v>
      </c>
      <c r="D1011" s="33" t="s">
        <v>108</v>
      </c>
      <c r="E1011" s="885"/>
      <c r="F1011" s="33"/>
      <c r="G1011" s="28">
        <f>C1011*E1011</f>
        <v>0</v>
      </c>
    </row>
    <row r="1012" spans="1:7" ht="17.25" customHeight="1">
      <c r="A1012" s="49"/>
      <c r="B1012" s="34"/>
      <c r="C1012" s="25"/>
      <c r="D1012" s="33"/>
      <c r="E1012" s="885"/>
      <c r="F1012" s="33"/>
      <c r="G1012" s="28"/>
    </row>
    <row r="1013" spans="1:7" ht="49.5" customHeight="1">
      <c r="A1013" s="49"/>
      <c r="B1013" s="34" t="s">
        <v>512</v>
      </c>
      <c r="C1013" s="25"/>
      <c r="D1013" s="33"/>
      <c r="E1013" s="885"/>
      <c r="F1013" s="33"/>
      <c r="G1013" s="28"/>
    </row>
    <row r="1014" spans="1:7" ht="15.75">
      <c r="A1014" s="49"/>
      <c r="B1014" s="35" t="s">
        <v>513</v>
      </c>
      <c r="C1014" s="25">
        <v>1</v>
      </c>
      <c r="D1014" s="33" t="s">
        <v>108</v>
      </c>
      <c r="E1014" s="885"/>
      <c r="F1014" s="33"/>
      <c r="G1014" s="28">
        <f>C1014*E1014</f>
        <v>0</v>
      </c>
    </row>
    <row r="1015" spans="1:7" ht="15.75">
      <c r="A1015" s="49"/>
      <c r="B1015" s="35"/>
      <c r="C1015" s="25"/>
      <c r="D1015" s="33"/>
      <c r="E1015" s="885"/>
      <c r="F1015" s="33"/>
      <c r="G1015" s="28"/>
    </row>
    <row r="1016" spans="1:7" ht="31.5">
      <c r="A1016" s="49"/>
      <c r="B1016" s="35" t="s">
        <v>514</v>
      </c>
      <c r="C1016" s="25"/>
      <c r="D1016" s="33"/>
      <c r="E1016" s="885"/>
      <c r="F1016" s="33"/>
      <c r="G1016" s="28"/>
    </row>
    <row r="1017" spans="1:7" ht="15.75">
      <c r="A1017" s="49"/>
      <c r="B1017" s="35" t="s">
        <v>515</v>
      </c>
      <c r="C1017" s="25">
        <v>3</v>
      </c>
      <c r="D1017" s="33" t="s">
        <v>108</v>
      </c>
      <c r="E1017" s="885"/>
      <c r="F1017" s="33"/>
      <c r="G1017" s="28">
        <f>C1017*E1017</f>
        <v>0</v>
      </c>
    </row>
    <row r="1018" spans="1:7" ht="15.75">
      <c r="A1018" s="49"/>
      <c r="B1018" s="35"/>
      <c r="C1018" s="25"/>
      <c r="D1018" s="33"/>
      <c r="E1018" s="885"/>
      <c r="F1018" s="33"/>
      <c r="G1018" s="28"/>
    </row>
    <row r="1019" spans="1:7" ht="31.5">
      <c r="A1019" s="49"/>
      <c r="B1019" s="34" t="s">
        <v>508</v>
      </c>
      <c r="C1019" s="25"/>
      <c r="D1019" s="33"/>
      <c r="E1019" s="885"/>
      <c r="F1019" s="33"/>
      <c r="G1019" s="28"/>
    </row>
    <row r="1020" spans="1:7" ht="15.75">
      <c r="A1020" s="49"/>
      <c r="B1020" s="35" t="s">
        <v>516</v>
      </c>
      <c r="C1020" s="25">
        <v>1</v>
      </c>
      <c r="D1020" s="33" t="s">
        <v>108</v>
      </c>
      <c r="E1020" s="885"/>
      <c r="F1020" s="33"/>
      <c r="G1020" s="28">
        <f>C1020*E1020</f>
        <v>0</v>
      </c>
    </row>
    <row r="1021" spans="1:7" ht="15.75">
      <c r="A1021" s="49"/>
      <c r="B1021" s="35"/>
      <c r="C1021" s="25"/>
      <c r="D1021" s="33"/>
      <c r="E1021" s="885"/>
      <c r="F1021" s="33"/>
      <c r="G1021" s="28"/>
    </row>
    <row r="1022" spans="1:7" ht="47.25">
      <c r="A1022" s="49"/>
      <c r="B1022" s="34" t="s">
        <v>512</v>
      </c>
      <c r="C1022" s="25"/>
      <c r="D1022" s="33"/>
      <c r="E1022" s="885"/>
      <c r="F1022" s="33"/>
      <c r="G1022" s="28"/>
    </row>
    <row r="1023" spans="1:7" ht="15.75">
      <c r="A1023" s="49"/>
      <c r="B1023" s="35" t="s">
        <v>517</v>
      </c>
      <c r="C1023" s="25">
        <v>1</v>
      </c>
      <c r="D1023" s="33" t="s">
        <v>108</v>
      </c>
      <c r="E1023" s="885"/>
      <c r="F1023" s="33"/>
      <c r="G1023" s="28">
        <f>C1023*E1023</f>
        <v>0</v>
      </c>
    </row>
    <row r="1024" spans="1:7" ht="15.75">
      <c r="A1024" s="49"/>
      <c r="B1024" s="35"/>
      <c r="C1024" s="25"/>
      <c r="D1024" s="33"/>
      <c r="E1024" s="885"/>
      <c r="F1024" s="33"/>
      <c r="G1024" s="28"/>
    </row>
    <row r="1025" spans="1:7" ht="47.25">
      <c r="A1025" s="49"/>
      <c r="B1025" s="34" t="s">
        <v>518</v>
      </c>
      <c r="C1025" s="25"/>
      <c r="D1025" s="33"/>
      <c r="E1025" s="885"/>
      <c r="F1025" s="33"/>
      <c r="G1025" s="28"/>
    </row>
    <row r="1026" spans="1:7" ht="15.75">
      <c r="A1026" s="49"/>
      <c r="B1026" s="35" t="s">
        <v>519</v>
      </c>
      <c r="C1026" s="25">
        <v>1</v>
      </c>
      <c r="D1026" s="33" t="s">
        <v>108</v>
      </c>
      <c r="E1026" s="885"/>
      <c r="F1026" s="33"/>
      <c r="G1026" s="28">
        <f>C1026*E1026</f>
        <v>0</v>
      </c>
    </row>
    <row r="1027" spans="1:7" ht="15.75">
      <c r="A1027" s="49"/>
      <c r="B1027" s="35"/>
      <c r="C1027" s="25"/>
      <c r="D1027" s="33"/>
      <c r="E1027" s="885"/>
      <c r="F1027" s="33"/>
      <c r="G1027" s="28"/>
    </row>
    <row r="1028" spans="1:7" ht="78.75">
      <c r="A1028" s="49"/>
      <c r="B1028" s="34" t="s">
        <v>520</v>
      </c>
      <c r="C1028" s="25"/>
      <c r="D1028" s="33"/>
      <c r="E1028" s="885"/>
      <c r="F1028" s="33"/>
      <c r="G1028" s="28"/>
    </row>
    <row r="1029" spans="1:7" ht="15.75">
      <c r="A1029" s="49"/>
      <c r="B1029" s="35" t="s">
        <v>521</v>
      </c>
      <c r="C1029" s="25">
        <v>1</v>
      </c>
      <c r="D1029" s="33" t="s">
        <v>108</v>
      </c>
      <c r="E1029" s="885"/>
      <c r="F1029" s="33"/>
      <c r="G1029" s="28">
        <f>C1029*E1029</f>
        <v>0</v>
      </c>
    </row>
    <row r="1030" spans="1:7" ht="15.75">
      <c r="A1030" s="49"/>
      <c r="B1030" s="35"/>
      <c r="C1030" s="25"/>
      <c r="D1030" s="33"/>
      <c r="E1030" s="885"/>
      <c r="F1030" s="33"/>
      <c r="G1030" s="28"/>
    </row>
    <row r="1031" spans="1:7" ht="94.5">
      <c r="A1031" s="49"/>
      <c r="B1031" s="34" t="s">
        <v>522</v>
      </c>
      <c r="C1031" s="25"/>
      <c r="D1031" s="33"/>
      <c r="E1031" s="885"/>
      <c r="F1031" s="33"/>
      <c r="G1031" s="28"/>
    </row>
    <row r="1032" spans="1:7" ht="15.75">
      <c r="A1032" s="49"/>
      <c r="B1032" s="35" t="s">
        <v>523</v>
      </c>
      <c r="C1032" s="25">
        <v>1</v>
      </c>
      <c r="D1032" s="33" t="s">
        <v>108</v>
      </c>
      <c r="E1032" s="885"/>
      <c r="F1032" s="33"/>
      <c r="G1032" s="28">
        <f>C1032*E1032</f>
        <v>0</v>
      </c>
    </row>
    <row r="1033" spans="1:7" ht="15.75">
      <c r="A1033" s="49"/>
      <c r="B1033" s="35" t="s">
        <v>524</v>
      </c>
      <c r="C1033" s="25"/>
      <c r="D1033" s="33"/>
      <c r="E1033" s="885"/>
      <c r="F1033" s="33"/>
      <c r="G1033" s="28"/>
    </row>
    <row r="1034" spans="1:7" ht="78.75">
      <c r="A1034" s="49"/>
      <c r="B1034" s="34" t="s">
        <v>525</v>
      </c>
      <c r="C1034" s="25"/>
      <c r="D1034" s="33"/>
      <c r="E1034" s="885"/>
      <c r="F1034" s="33"/>
      <c r="G1034" s="28"/>
    </row>
    <row r="1035" spans="1:7" ht="15.75">
      <c r="A1035" s="49"/>
      <c r="B1035" s="35" t="s">
        <v>526</v>
      </c>
      <c r="C1035" s="25">
        <v>1</v>
      </c>
      <c r="D1035" s="33" t="s">
        <v>108</v>
      </c>
      <c r="E1035" s="885"/>
      <c r="F1035" s="33"/>
      <c r="G1035" s="28">
        <f>C1035*E1035</f>
        <v>0</v>
      </c>
    </row>
    <row r="1036" spans="1:7" ht="15.75">
      <c r="A1036" s="49"/>
      <c r="B1036" s="35"/>
      <c r="C1036" s="25"/>
      <c r="D1036" s="33"/>
      <c r="E1036" s="885"/>
      <c r="F1036" s="33"/>
      <c r="G1036" s="28"/>
    </row>
    <row r="1037" spans="1:7" ht="94.5">
      <c r="A1037" s="49"/>
      <c r="B1037" s="34" t="s">
        <v>527</v>
      </c>
      <c r="C1037" s="25"/>
      <c r="D1037" s="33"/>
      <c r="E1037" s="885"/>
      <c r="F1037" s="33"/>
      <c r="G1037" s="28"/>
    </row>
    <row r="1038" spans="1:7" ht="15.75">
      <c r="A1038" s="49"/>
      <c r="B1038" s="35" t="s">
        <v>528</v>
      </c>
      <c r="C1038" s="25">
        <v>1</v>
      </c>
      <c r="D1038" s="33" t="s">
        <v>108</v>
      </c>
      <c r="E1038" s="885"/>
      <c r="F1038" s="33"/>
      <c r="G1038" s="28">
        <f>C1038*E1038</f>
        <v>0</v>
      </c>
    </row>
    <row r="1039" spans="1:7" ht="94.5">
      <c r="A1039" s="49"/>
      <c r="B1039" s="34" t="s">
        <v>527</v>
      </c>
      <c r="C1039" s="25"/>
      <c r="D1039" s="33"/>
      <c r="E1039" s="885"/>
      <c r="F1039" s="33"/>
      <c r="G1039" s="28"/>
    </row>
    <row r="1040" spans="1:7" ht="15.75">
      <c r="A1040" s="49"/>
      <c r="B1040" s="35" t="s">
        <v>529</v>
      </c>
      <c r="C1040" s="25">
        <v>1</v>
      </c>
      <c r="D1040" s="33" t="s">
        <v>108</v>
      </c>
      <c r="E1040" s="885"/>
      <c r="F1040" s="33"/>
      <c r="G1040" s="28">
        <f>C1040*E1040</f>
        <v>0</v>
      </c>
    </row>
    <row r="1041" spans="1:7" ht="15.75">
      <c r="A1041" s="49"/>
      <c r="B1041" s="35"/>
      <c r="C1041" s="25"/>
      <c r="D1041" s="33"/>
      <c r="E1041" s="885"/>
      <c r="F1041" s="33"/>
      <c r="G1041" s="28"/>
    </row>
    <row r="1042" spans="1:7" ht="78.75">
      <c r="A1042" s="49"/>
      <c r="B1042" s="34" t="s">
        <v>530</v>
      </c>
      <c r="C1042" s="25"/>
      <c r="D1042" s="33"/>
      <c r="E1042" s="885"/>
      <c r="F1042" s="33"/>
      <c r="G1042" s="28"/>
    </row>
    <row r="1043" spans="1:7" ht="15.75">
      <c r="A1043" s="49"/>
      <c r="B1043" s="35" t="s">
        <v>531</v>
      </c>
      <c r="C1043" s="25">
        <v>1</v>
      </c>
      <c r="D1043" s="33" t="s">
        <v>108</v>
      </c>
      <c r="E1043" s="885"/>
      <c r="F1043" s="33"/>
      <c r="G1043" s="28">
        <f>C1043*E1043</f>
        <v>0</v>
      </c>
    </row>
    <row r="1044" spans="1:7" ht="15.75">
      <c r="A1044" s="49"/>
      <c r="B1044" s="35"/>
      <c r="C1044" s="25"/>
      <c r="D1044" s="33"/>
      <c r="E1044" s="885"/>
      <c r="F1044" s="33"/>
      <c r="G1044" s="28"/>
    </row>
    <row r="1045" spans="1:7" ht="47.25">
      <c r="A1045" s="49"/>
      <c r="B1045" s="34" t="s">
        <v>532</v>
      </c>
      <c r="C1045" s="25"/>
      <c r="D1045" s="33"/>
      <c r="E1045" s="885"/>
      <c r="F1045" s="33"/>
      <c r="G1045" s="28"/>
    </row>
    <row r="1046" spans="1:7" ht="15.75">
      <c r="A1046" s="49"/>
      <c r="B1046" s="35" t="s">
        <v>533</v>
      </c>
      <c r="C1046" s="25">
        <v>1</v>
      </c>
      <c r="D1046" s="33" t="s">
        <v>108</v>
      </c>
      <c r="E1046" s="885"/>
      <c r="F1046" s="33"/>
      <c r="G1046" s="28">
        <f>C1046*E1046</f>
        <v>0</v>
      </c>
    </row>
    <row r="1047" spans="1:7" ht="15.75">
      <c r="A1047" s="49"/>
      <c r="B1047" s="35"/>
      <c r="C1047" s="25"/>
      <c r="D1047" s="33"/>
      <c r="E1047" s="885"/>
      <c r="F1047" s="33"/>
      <c r="G1047" s="28"/>
    </row>
    <row r="1048" spans="1:7" ht="47.25">
      <c r="A1048" s="49"/>
      <c r="B1048" s="34" t="s">
        <v>532</v>
      </c>
      <c r="C1048" s="25"/>
      <c r="D1048" s="33"/>
      <c r="E1048" s="885"/>
      <c r="F1048" s="33"/>
      <c r="G1048" s="28"/>
    </row>
    <row r="1049" spans="1:7" ht="15.75">
      <c r="A1049" s="49"/>
      <c r="B1049" s="35" t="s">
        <v>534</v>
      </c>
      <c r="C1049" s="25">
        <v>1</v>
      </c>
      <c r="D1049" s="33" t="s">
        <v>108</v>
      </c>
      <c r="E1049" s="885"/>
      <c r="F1049" s="33"/>
      <c r="G1049" s="28">
        <f>C1049*E1049</f>
        <v>0</v>
      </c>
    </row>
    <row r="1050" spans="1:7" ht="15.75">
      <c r="A1050" s="49"/>
      <c r="B1050" s="35"/>
      <c r="C1050" s="25"/>
      <c r="D1050" s="33"/>
      <c r="E1050" s="885"/>
      <c r="F1050" s="33"/>
      <c r="G1050" s="28"/>
    </row>
    <row r="1051" spans="1:7" ht="94.5">
      <c r="A1051" s="49"/>
      <c r="B1051" s="34" t="s">
        <v>527</v>
      </c>
      <c r="C1051" s="25"/>
      <c r="D1051" s="33"/>
      <c r="E1051" s="885"/>
      <c r="F1051" s="33"/>
      <c r="G1051" s="28"/>
    </row>
    <row r="1052" spans="1:7" ht="15.75">
      <c r="A1052" s="49"/>
      <c r="B1052" s="35" t="s">
        <v>535</v>
      </c>
      <c r="C1052" s="25">
        <v>1</v>
      </c>
      <c r="D1052" s="33" t="s">
        <v>108</v>
      </c>
      <c r="E1052" s="885"/>
      <c r="F1052" s="33"/>
      <c r="G1052" s="28">
        <f>C1052*E1052</f>
        <v>0</v>
      </c>
    </row>
    <row r="1053" spans="1:7" ht="15.75">
      <c r="A1053" s="49"/>
      <c r="B1053" s="35"/>
      <c r="C1053" s="25"/>
      <c r="D1053" s="33"/>
      <c r="E1053" s="885"/>
      <c r="F1053" s="33"/>
      <c r="G1053" s="28"/>
    </row>
    <row r="1054" spans="1:7" ht="47.25">
      <c r="A1054" s="49"/>
      <c r="B1054" s="34" t="s">
        <v>536</v>
      </c>
      <c r="C1054" s="25"/>
      <c r="D1054" s="33"/>
      <c r="E1054" s="885"/>
      <c r="F1054" s="33"/>
      <c r="G1054" s="28"/>
    </row>
    <row r="1055" spans="1:7" ht="15.75">
      <c r="A1055" s="49"/>
      <c r="B1055" s="35" t="s">
        <v>537</v>
      </c>
      <c r="C1055" s="25">
        <v>1</v>
      </c>
      <c r="D1055" s="33" t="s">
        <v>108</v>
      </c>
      <c r="E1055" s="885"/>
      <c r="F1055" s="33"/>
      <c r="G1055" s="28">
        <f>C1055*E1055</f>
        <v>0</v>
      </c>
    </row>
    <row r="1056" spans="1:7" ht="15.75">
      <c r="A1056" s="49"/>
      <c r="B1056" s="35"/>
      <c r="C1056" s="25"/>
      <c r="D1056" s="33"/>
      <c r="E1056" s="885"/>
      <c r="F1056" s="33"/>
      <c r="G1056" s="28"/>
    </row>
    <row r="1057" spans="1:7" ht="78.75">
      <c r="A1057" s="49"/>
      <c r="B1057" s="34" t="s">
        <v>538</v>
      </c>
      <c r="C1057" s="25"/>
      <c r="D1057" s="33"/>
      <c r="E1057" s="885"/>
      <c r="F1057" s="33"/>
      <c r="G1057" s="28"/>
    </row>
    <row r="1058" spans="1:7" ht="15.75">
      <c r="A1058" s="49"/>
      <c r="B1058" s="35" t="s">
        <v>539</v>
      </c>
      <c r="C1058" s="25">
        <v>1</v>
      </c>
      <c r="D1058" s="33" t="s">
        <v>108</v>
      </c>
      <c r="E1058" s="885"/>
      <c r="F1058" s="33"/>
      <c r="G1058" s="28">
        <f>C1058*E1058</f>
        <v>0</v>
      </c>
    </row>
    <row r="1059" spans="1:7" ht="15.75">
      <c r="A1059" s="49"/>
      <c r="B1059" s="35"/>
      <c r="C1059" s="25"/>
      <c r="D1059" s="33"/>
      <c r="E1059" s="885"/>
      <c r="F1059" s="33"/>
      <c r="G1059" s="28"/>
    </row>
    <row r="1060" spans="1:7" ht="236.25">
      <c r="A1060" s="49"/>
      <c r="B1060" s="34" t="s">
        <v>540</v>
      </c>
      <c r="C1060" s="25"/>
      <c r="D1060" s="33"/>
      <c r="E1060" s="885"/>
      <c r="F1060" s="33"/>
      <c r="G1060" s="28"/>
    </row>
    <row r="1061" spans="1:7" ht="15.75">
      <c r="A1061" s="49"/>
      <c r="B1061" s="35" t="s">
        <v>541</v>
      </c>
      <c r="C1061" s="25">
        <v>1</v>
      </c>
      <c r="D1061" s="33" t="s">
        <v>108</v>
      </c>
      <c r="E1061" s="885"/>
      <c r="F1061" s="33"/>
      <c r="G1061" s="28">
        <f>C1061*E1061</f>
        <v>0</v>
      </c>
    </row>
    <row r="1062" spans="1:7" ht="15.75">
      <c r="A1062" s="49"/>
      <c r="B1062" s="35" t="s">
        <v>542</v>
      </c>
      <c r="C1062" s="25"/>
      <c r="D1062" s="33"/>
      <c r="E1062" s="885"/>
      <c r="F1062" s="33"/>
      <c r="G1062" s="28"/>
    </row>
    <row r="1063" spans="1:7" ht="47.25">
      <c r="A1063" s="49"/>
      <c r="B1063" s="35" t="s">
        <v>543</v>
      </c>
      <c r="C1063" s="25"/>
      <c r="D1063" s="33"/>
      <c r="E1063" s="885"/>
      <c r="F1063" s="33"/>
      <c r="G1063" s="28"/>
    </row>
    <row r="1064" spans="1:7" ht="15.75">
      <c r="A1064" s="49"/>
      <c r="B1064" s="35" t="s">
        <v>544</v>
      </c>
      <c r="C1064" s="25">
        <v>1</v>
      </c>
      <c r="D1064" s="33" t="s">
        <v>108</v>
      </c>
      <c r="E1064" s="885"/>
      <c r="F1064" s="33"/>
      <c r="G1064" s="28">
        <f>C1064*E1064</f>
        <v>0</v>
      </c>
    </row>
    <row r="1065" spans="1:7" ht="15.75">
      <c r="A1065" s="49"/>
      <c r="B1065" s="35"/>
      <c r="C1065" s="25"/>
      <c r="D1065" s="33"/>
      <c r="E1065" s="885"/>
      <c r="F1065" s="33"/>
      <c r="G1065" s="28"/>
    </row>
    <row r="1066" spans="1:7" ht="51.75" customHeight="1">
      <c r="A1066" s="49"/>
      <c r="B1066" s="35" t="s">
        <v>545</v>
      </c>
      <c r="C1066" s="25"/>
      <c r="D1066" s="33"/>
      <c r="E1066" s="885"/>
      <c r="F1066" s="33"/>
      <c r="G1066" s="28"/>
    </row>
    <row r="1067" spans="1:7" ht="15.75">
      <c r="A1067" s="49"/>
      <c r="B1067" s="35" t="s">
        <v>546</v>
      </c>
      <c r="C1067" s="25">
        <v>1</v>
      </c>
      <c r="D1067" s="33" t="s">
        <v>108</v>
      </c>
      <c r="E1067" s="885"/>
      <c r="F1067" s="33"/>
      <c r="G1067" s="28">
        <f>C1067*E1067</f>
        <v>0</v>
      </c>
    </row>
    <row r="1068" spans="1:7" ht="15.75">
      <c r="A1068" s="49"/>
      <c r="B1068" s="35"/>
      <c r="C1068" s="25"/>
      <c r="D1068" s="33"/>
      <c r="E1068" s="885"/>
      <c r="F1068" s="33"/>
      <c r="G1068" s="28"/>
    </row>
    <row r="1069" spans="1:7" ht="31.5">
      <c r="A1069" s="49"/>
      <c r="B1069" s="35" t="s">
        <v>547</v>
      </c>
      <c r="C1069" s="25"/>
      <c r="D1069" s="33"/>
      <c r="E1069" s="885"/>
      <c r="F1069" s="33"/>
      <c r="G1069" s="28"/>
    </row>
    <row r="1070" spans="1:7" ht="15.75">
      <c r="A1070" s="49"/>
      <c r="B1070" s="35" t="s">
        <v>548</v>
      </c>
      <c r="C1070" s="25">
        <v>1</v>
      </c>
      <c r="D1070" s="33" t="s">
        <v>108</v>
      </c>
      <c r="E1070" s="885"/>
      <c r="F1070" s="33"/>
      <c r="G1070" s="28">
        <f>C1070*E1070</f>
        <v>0</v>
      </c>
    </row>
    <row r="1071" spans="1:7" ht="15.75">
      <c r="A1071" s="49"/>
      <c r="B1071" s="35"/>
      <c r="C1071" s="25"/>
      <c r="D1071" s="33"/>
      <c r="E1071" s="885"/>
      <c r="F1071" s="33"/>
      <c r="G1071" s="28"/>
    </row>
    <row r="1072" spans="1:7" ht="15.75">
      <c r="A1072" s="49"/>
      <c r="B1072" s="35" t="s">
        <v>549</v>
      </c>
      <c r="C1072" s="25"/>
      <c r="D1072" s="33"/>
      <c r="E1072" s="885"/>
      <c r="F1072" s="33"/>
      <c r="G1072" s="28"/>
    </row>
    <row r="1073" spans="1:7" ht="15.75">
      <c r="A1073" s="49"/>
      <c r="B1073" s="35" t="s">
        <v>550</v>
      </c>
      <c r="C1073" s="25">
        <v>1</v>
      </c>
      <c r="D1073" s="33" t="s">
        <v>108</v>
      </c>
      <c r="E1073" s="885"/>
      <c r="F1073" s="33"/>
      <c r="G1073" s="28">
        <f>C1073*E1073</f>
        <v>0</v>
      </c>
    </row>
    <row r="1074" spans="1:7" ht="31.5">
      <c r="A1074" s="49"/>
      <c r="B1074" s="35" t="s">
        <v>551</v>
      </c>
      <c r="C1074" s="25"/>
      <c r="D1074" s="33"/>
      <c r="E1074" s="885"/>
      <c r="F1074" s="33"/>
      <c r="G1074" s="28"/>
    </row>
    <row r="1075" spans="1:7" ht="15.75">
      <c r="A1075" s="49"/>
      <c r="B1075" s="35" t="s">
        <v>552</v>
      </c>
      <c r="C1075" s="25">
        <v>1</v>
      </c>
      <c r="D1075" s="33" t="s">
        <v>108</v>
      </c>
      <c r="E1075" s="885"/>
      <c r="F1075" s="33"/>
      <c r="G1075" s="28">
        <f>C1075*E1075</f>
        <v>0</v>
      </c>
    </row>
    <row r="1076" spans="1:7" ht="15.75">
      <c r="A1076" s="49"/>
      <c r="B1076" s="35"/>
      <c r="C1076" s="25"/>
      <c r="D1076" s="33"/>
      <c r="E1076" s="885"/>
      <c r="F1076" s="33"/>
      <c r="G1076" s="28"/>
    </row>
    <row r="1077" spans="1:7" ht="173.25">
      <c r="A1077" s="49"/>
      <c r="B1077" s="35" t="s">
        <v>553</v>
      </c>
      <c r="C1077" s="25"/>
      <c r="D1077" s="33"/>
      <c r="E1077" s="885"/>
      <c r="F1077" s="33"/>
      <c r="G1077" s="28"/>
    </row>
    <row r="1078" spans="1:7" ht="15.75">
      <c r="A1078" s="49"/>
      <c r="B1078" s="35" t="s">
        <v>554</v>
      </c>
      <c r="C1078" s="25">
        <v>1</v>
      </c>
      <c r="D1078" s="33" t="s">
        <v>108</v>
      </c>
      <c r="E1078" s="885"/>
      <c r="F1078" s="33"/>
      <c r="G1078" s="28">
        <f>C1078*E1078</f>
        <v>0</v>
      </c>
    </row>
    <row r="1079" spans="1:7" ht="15.75">
      <c r="A1079" s="49"/>
      <c r="B1079" s="35"/>
      <c r="C1079" s="25"/>
      <c r="D1079" s="33"/>
      <c r="E1079" s="885"/>
      <c r="F1079" s="33"/>
      <c r="G1079" s="28"/>
    </row>
    <row r="1080" spans="1:7" ht="47.25">
      <c r="A1080" s="31">
        <v>2</v>
      </c>
      <c r="B1080" s="34" t="s">
        <v>555</v>
      </c>
      <c r="C1080" s="25"/>
      <c r="D1080" s="33"/>
      <c r="E1080" s="885"/>
      <c r="F1080" s="33"/>
      <c r="G1080" s="28"/>
    </row>
    <row r="1081" spans="1:7" ht="15.75">
      <c r="A1081" s="49"/>
      <c r="B1081" s="35"/>
      <c r="C1081" s="25"/>
      <c r="D1081" s="33"/>
      <c r="E1081" s="885"/>
      <c r="F1081" s="33"/>
      <c r="G1081" s="28"/>
    </row>
    <row r="1082" spans="1:7" ht="15.75">
      <c r="A1082" s="49"/>
      <c r="B1082" s="35" t="s">
        <v>556</v>
      </c>
      <c r="C1082" s="25">
        <v>1</v>
      </c>
      <c r="D1082" s="33" t="s">
        <v>108</v>
      </c>
      <c r="E1082" s="885"/>
      <c r="F1082" s="33"/>
      <c r="G1082" s="28">
        <f>C1082*E1082</f>
        <v>0</v>
      </c>
    </row>
    <row r="1083" spans="1:7" ht="15.75">
      <c r="A1083" s="49"/>
      <c r="B1083" s="35" t="s">
        <v>180</v>
      </c>
      <c r="C1083" s="25"/>
      <c r="D1083" s="33"/>
      <c r="E1083" s="885"/>
      <c r="F1083" s="33"/>
      <c r="G1083" s="28"/>
    </row>
    <row r="1084" spans="1:7" ht="48" customHeight="1">
      <c r="A1084" s="49"/>
      <c r="B1084" s="34" t="s">
        <v>557</v>
      </c>
      <c r="C1084" s="25"/>
      <c r="D1084" s="33"/>
      <c r="E1084" s="885"/>
      <c r="F1084" s="33"/>
      <c r="G1084" s="28"/>
    </row>
    <row r="1085" spans="1:7" ht="15.75">
      <c r="A1085" s="49"/>
      <c r="B1085" s="35" t="s">
        <v>558</v>
      </c>
      <c r="C1085" s="25">
        <v>1</v>
      </c>
      <c r="D1085" s="33" t="s">
        <v>108</v>
      </c>
      <c r="E1085" s="885"/>
      <c r="F1085" s="33"/>
      <c r="G1085" s="28">
        <f>C1085*E1085</f>
        <v>0</v>
      </c>
    </row>
    <row r="1086" spans="1:7" ht="15.75">
      <c r="A1086" s="49"/>
      <c r="B1086" s="35"/>
      <c r="C1086" s="25"/>
      <c r="D1086" s="33"/>
      <c r="E1086" s="885"/>
      <c r="F1086" s="33"/>
      <c r="G1086" s="28"/>
    </row>
    <row r="1087" spans="1:7" ht="31.5">
      <c r="A1087" s="49"/>
      <c r="B1087" s="34" t="s">
        <v>559</v>
      </c>
      <c r="C1087" s="25"/>
      <c r="D1087" s="33"/>
      <c r="E1087" s="885"/>
      <c r="F1087" s="33"/>
      <c r="G1087" s="28"/>
    </row>
    <row r="1088" spans="1:7" ht="15.75">
      <c r="A1088" s="49"/>
      <c r="B1088" s="35" t="s">
        <v>560</v>
      </c>
      <c r="C1088" s="25">
        <v>1</v>
      </c>
      <c r="D1088" s="33" t="s">
        <v>108</v>
      </c>
      <c r="E1088" s="885"/>
      <c r="F1088" s="33"/>
      <c r="G1088" s="28">
        <f>C1088*E1088</f>
        <v>0</v>
      </c>
    </row>
    <row r="1089" spans="1:7" ht="15.75">
      <c r="A1089" s="49"/>
      <c r="B1089" s="35" t="s">
        <v>561</v>
      </c>
      <c r="C1089" s="25">
        <v>1</v>
      </c>
      <c r="D1089" s="33" t="s">
        <v>108</v>
      </c>
      <c r="E1089" s="885"/>
      <c r="F1089" s="33"/>
      <c r="G1089" s="28">
        <f>C1089*E1089</f>
        <v>0</v>
      </c>
    </row>
    <row r="1090" spans="1:7" ht="15.75">
      <c r="A1090" s="49"/>
      <c r="B1090" s="35"/>
      <c r="C1090" s="25"/>
      <c r="D1090" s="33"/>
      <c r="E1090" s="885"/>
      <c r="F1090" s="33"/>
      <c r="G1090" s="28"/>
    </row>
    <row r="1091" spans="1:7" ht="63">
      <c r="A1091" s="49"/>
      <c r="B1091" s="34" t="s">
        <v>562</v>
      </c>
      <c r="C1091" s="25"/>
      <c r="D1091" s="33"/>
      <c r="E1091" s="885"/>
      <c r="F1091" s="33"/>
      <c r="G1091" s="28"/>
    </row>
    <row r="1092" spans="1:7" ht="15.75">
      <c r="A1092" s="49"/>
      <c r="B1092" s="35" t="s">
        <v>563</v>
      </c>
      <c r="C1092" s="25">
        <v>1</v>
      </c>
      <c r="D1092" s="33" t="s">
        <v>108</v>
      </c>
      <c r="E1092" s="885"/>
      <c r="F1092" s="33"/>
      <c r="G1092" s="28">
        <f>C1092*E1092</f>
        <v>0</v>
      </c>
    </row>
    <row r="1093" spans="1:7" ht="15.75">
      <c r="A1093" s="49"/>
      <c r="B1093" s="24"/>
      <c r="C1093" s="20"/>
      <c r="D1093" s="20"/>
      <c r="E1093" s="885"/>
      <c r="F1093" s="20"/>
      <c r="G1093" s="28"/>
    </row>
    <row r="1094" spans="1:7" ht="210" customHeight="1">
      <c r="A1094" s="31">
        <v>3</v>
      </c>
      <c r="B1094" s="24" t="s">
        <v>564</v>
      </c>
      <c r="C1094" s="20"/>
      <c r="D1094" s="20"/>
      <c r="E1094" s="885"/>
      <c r="F1094" s="20"/>
      <c r="G1094" s="28"/>
    </row>
    <row r="1095" spans="1:7" ht="15.75">
      <c r="A1095" s="49"/>
      <c r="B1095" s="24"/>
      <c r="C1095" s="20"/>
      <c r="D1095" s="20"/>
      <c r="E1095" s="885"/>
      <c r="F1095" s="20"/>
      <c r="G1095" s="28"/>
    </row>
    <row r="1096" spans="1:7" ht="15.75">
      <c r="A1096" s="49"/>
      <c r="B1096" s="32" t="s">
        <v>169</v>
      </c>
      <c r="C1096" s="86">
        <v>120</v>
      </c>
      <c r="D1096" s="20" t="s">
        <v>108</v>
      </c>
      <c r="E1096" s="885"/>
      <c r="F1096" s="20"/>
      <c r="G1096" s="28">
        <f>C1096*E1096</f>
        <v>0</v>
      </c>
    </row>
    <row r="1097" spans="1:7" ht="15.75">
      <c r="A1097" s="49"/>
      <c r="B1097" s="32"/>
      <c r="C1097" s="86"/>
      <c r="D1097" s="20"/>
      <c r="E1097" s="885"/>
      <c r="F1097" s="20"/>
      <c r="G1097" s="28"/>
    </row>
    <row r="1098" spans="1:7" ht="47.25">
      <c r="A1098" s="31">
        <v>4</v>
      </c>
      <c r="B1098" s="24" t="s">
        <v>565</v>
      </c>
      <c r="C1098" s="20"/>
      <c r="D1098" s="20"/>
      <c r="E1098" s="885"/>
      <c r="F1098" s="20"/>
      <c r="G1098" s="28"/>
    </row>
    <row r="1099" spans="1:7" ht="15.75">
      <c r="A1099" s="49"/>
      <c r="B1099" s="24"/>
      <c r="C1099" s="20"/>
      <c r="D1099" s="20"/>
      <c r="E1099" s="885"/>
      <c r="F1099" s="20"/>
      <c r="G1099" s="28"/>
    </row>
    <row r="1100" spans="1:7" ht="15.75">
      <c r="A1100" s="49"/>
      <c r="B1100" s="32" t="s">
        <v>139</v>
      </c>
      <c r="C1100" s="36">
        <v>10</v>
      </c>
      <c r="D1100" s="20" t="s">
        <v>108</v>
      </c>
      <c r="E1100" s="885"/>
      <c r="F1100" s="20"/>
      <c r="G1100" s="28">
        <f>C1100*E1100</f>
        <v>0</v>
      </c>
    </row>
    <row r="1101" spans="1:7" ht="15.75">
      <c r="A1101" s="87"/>
      <c r="B1101" s="48"/>
      <c r="C1101" s="52"/>
      <c r="D1101" s="52"/>
      <c r="E1101" s="889"/>
      <c r="F1101" s="52"/>
      <c r="G1101" s="41"/>
    </row>
    <row r="1102" spans="1:7" ht="120" customHeight="1">
      <c r="A1102" s="31">
        <v>5</v>
      </c>
      <c r="B1102" s="24" t="s">
        <v>566</v>
      </c>
      <c r="C1102" s="52"/>
      <c r="D1102" s="52"/>
      <c r="E1102" s="889"/>
      <c r="F1102" s="52"/>
      <c r="G1102" s="41"/>
    </row>
    <row r="1103" spans="1:7" ht="15.75">
      <c r="A1103" s="87"/>
      <c r="B1103" s="48"/>
      <c r="C1103" s="52"/>
      <c r="D1103" s="52"/>
      <c r="E1103" s="889"/>
      <c r="F1103" s="52"/>
      <c r="G1103" s="41"/>
    </row>
    <row r="1104" spans="1:7" ht="15.75">
      <c r="A1104" s="87"/>
      <c r="B1104" s="32" t="s">
        <v>139</v>
      </c>
      <c r="C1104" s="36">
        <v>47</v>
      </c>
      <c r="D1104" s="20" t="s">
        <v>108</v>
      </c>
      <c r="E1104" s="885"/>
      <c r="F1104" s="20"/>
      <c r="G1104" s="28">
        <f>C1104*E1104</f>
        <v>0</v>
      </c>
    </row>
    <row r="1105" spans="1:7" ht="15.75">
      <c r="A1105" s="87"/>
      <c r="B1105" s="38"/>
      <c r="C1105" s="52"/>
      <c r="D1105" s="52"/>
      <c r="E1105" s="889"/>
      <c r="F1105" s="52"/>
      <c r="G1105" s="41"/>
    </row>
    <row r="1106" spans="1:7" ht="78.75">
      <c r="A1106" s="49">
        <v>6</v>
      </c>
      <c r="B1106" s="24" t="s">
        <v>567</v>
      </c>
      <c r="C1106" s="20"/>
      <c r="D1106" s="20"/>
      <c r="E1106" s="885"/>
      <c r="F1106" s="20"/>
      <c r="G1106" s="28"/>
    </row>
    <row r="1107" spans="1:7" ht="15.75">
      <c r="A1107" s="49"/>
      <c r="B1107" s="24"/>
      <c r="C1107" s="20"/>
      <c r="D1107" s="20"/>
      <c r="E1107" s="885"/>
      <c r="F1107" s="20"/>
      <c r="G1107" s="28"/>
    </row>
    <row r="1108" spans="1:7" ht="15.75">
      <c r="A1108" s="49"/>
      <c r="B1108" s="32" t="s">
        <v>107</v>
      </c>
      <c r="C1108" s="20">
        <v>1</v>
      </c>
      <c r="D1108" s="20"/>
      <c r="E1108" s="885"/>
      <c r="F1108" s="20"/>
      <c r="G1108" s="28">
        <f>C1108*E1108</f>
        <v>0</v>
      </c>
    </row>
    <row r="1109" spans="1:7" ht="15.75">
      <c r="A1109" s="31"/>
      <c r="B1109" s="24"/>
      <c r="C1109" s="20"/>
      <c r="D1109" s="20"/>
      <c r="E1109" s="25"/>
      <c r="F1109" s="20"/>
      <c r="G1109" s="28"/>
    </row>
    <row r="1110" spans="1:7" ht="15.75">
      <c r="A1110" s="31"/>
      <c r="B1110" s="24"/>
      <c r="C1110" s="20"/>
      <c r="D1110" s="20"/>
      <c r="E1110" s="22" t="s">
        <v>147</v>
      </c>
      <c r="F1110" s="54" t="s">
        <v>499</v>
      </c>
      <c r="G1110" s="30">
        <f>SUM(G1005:G1109)</f>
        <v>0</v>
      </c>
    </row>
    <row r="1111" spans="1:7" ht="15.75">
      <c r="A1111" s="31"/>
      <c r="B1111" s="24"/>
      <c r="C1111" s="20"/>
      <c r="D1111" s="20"/>
      <c r="E1111" s="25"/>
      <c r="F1111" s="20"/>
      <c r="G1111" s="28"/>
    </row>
    <row r="1112" spans="1:7" ht="15.75">
      <c r="A1112" s="26" t="s">
        <v>68</v>
      </c>
      <c r="B1112" s="27" t="s">
        <v>69</v>
      </c>
      <c r="C1112" s="20"/>
      <c r="D1112" s="20"/>
      <c r="E1112" s="25"/>
      <c r="F1112" s="20"/>
      <c r="G1112" s="28"/>
    </row>
    <row r="1113" spans="1:15" ht="15.75">
      <c r="A1113" s="26"/>
      <c r="B1113" s="27"/>
      <c r="C1113" s="20"/>
      <c r="D1113" s="20"/>
      <c r="E1113" s="25"/>
      <c r="F1113" s="20"/>
      <c r="G1113" s="28"/>
      <c r="O1113" s="13"/>
    </row>
    <row r="1114" spans="1:15" ht="15.75">
      <c r="A1114" s="20"/>
      <c r="B1114" s="14" t="s">
        <v>181</v>
      </c>
      <c r="C1114" s="20"/>
      <c r="D1114" s="20"/>
      <c r="E1114" s="25"/>
      <c r="F1114" s="20"/>
      <c r="G1114" s="28"/>
      <c r="O1114" s="13"/>
    </row>
    <row r="1115" spans="1:15" ht="126">
      <c r="A1115" s="20"/>
      <c r="B1115" s="14" t="s">
        <v>568</v>
      </c>
      <c r="C1115" s="20"/>
      <c r="D1115" s="20"/>
      <c r="E1115" s="25"/>
      <c r="F1115" s="20"/>
      <c r="G1115" s="28"/>
      <c r="O1115" s="13"/>
    </row>
    <row r="1116" spans="1:15" ht="126">
      <c r="A1116" s="20"/>
      <c r="B1116" s="14" t="s">
        <v>569</v>
      </c>
      <c r="C1116" s="20"/>
      <c r="D1116" s="20"/>
      <c r="E1116" s="25"/>
      <c r="F1116" s="20"/>
      <c r="G1116" s="28"/>
      <c r="O1116" s="13"/>
    </row>
    <row r="1117" spans="1:15" ht="15.75">
      <c r="A1117" s="20"/>
      <c r="B1117" s="14"/>
      <c r="C1117" s="20"/>
      <c r="D1117" s="20"/>
      <c r="E1117" s="25"/>
      <c r="F1117" s="20"/>
      <c r="G1117" s="28"/>
      <c r="O1117" s="13"/>
    </row>
    <row r="1118" spans="1:7" ht="126">
      <c r="A1118" s="31">
        <v>1</v>
      </c>
      <c r="B1118" s="34" t="s">
        <v>570</v>
      </c>
      <c r="C1118" s="20"/>
      <c r="D1118" s="20"/>
      <c r="E1118" s="25"/>
      <c r="F1118" s="20"/>
      <c r="G1118" s="28"/>
    </row>
    <row r="1119" spans="1:7" ht="15.75">
      <c r="A1119" s="31"/>
      <c r="B1119" s="34"/>
      <c r="C1119" s="20"/>
      <c r="D1119" s="20"/>
      <c r="E1119" s="25"/>
      <c r="F1119" s="20"/>
      <c r="G1119" s="28"/>
    </row>
    <row r="1120" spans="1:7" ht="15.75">
      <c r="A1120" s="20"/>
      <c r="B1120" s="32" t="s">
        <v>139</v>
      </c>
      <c r="C1120" s="25">
        <v>372</v>
      </c>
      <c r="D1120" s="33" t="s">
        <v>108</v>
      </c>
      <c r="E1120" s="885"/>
      <c r="F1120" s="33"/>
      <c r="G1120" s="28">
        <f>C1120*E1120</f>
        <v>0</v>
      </c>
    </row>
    <row r="1121" spans="1:15" ht="15.75">
      <c r="A1121" s="31"/>
      <c r="B1121" s="24"/>
      <c r="C1121" s="20"/>
      <c r="D1121" s="20"/>
      <c r="E1121" s="885"/>
      <c r="F1121" s="20"/>
      <c r="G1121" s="28"/>
      <c r="O1121" s="13"/>
    </row>
    <row r="1122" spans="1:7" ht="204.75">
      <c r="A1122" s="31">
        <v>2</v>
      </c>
      <c r="B1122" s="34" t="s">
        <v>571</v>
      </c>
      <c r="C1122" s="20"/>
      <c r="D1122" s="20"/>
      <c r="E1122" s="885"/>
      <c r="F1122" s="20"/>
      <c r="G1122" s="28"/>
    </row>
    <row r="1123" spans="1:7" ht="15.75">
      <c r="A1123" s="31"/>
      <c r="B1123" s="34"/>
      <c r="C1123" s="20"/>
      <c r="D1123" s="20"/>
      <c r="E1123" s="885"/>
      <c r="F1123" s="20"/>
      <c r="G1123" s="28"/>
    </row>
    <row r="1124" spans="1:7" ht="15.75">
      <c r="A1124" s="20"/>
      <c r="B1124" s="32" t="s">
        <v>139</v>
      </c>
      <c r="C1124" s="25">
        <v>193.31</v>
      </c>
      <c r="D1124" s="33" t="s">
        <v>108</v>
      </c>
      <c r="E1124" s="885"/>
      <c r="F1124" s="33"/>
      <c r="G1124" s="28">
        <f>C1124*E1124</f>
        <v>0</v>
      </c>
    </row>
    <row r="1125" spans="1:7" ht="15.75">
      <c r="A1125" s="31"/>
      <c r="B1125" s="24"/>
      <c r="C1125" s="20"/>
      <c r="D1125" s="20"/>
      <c r="E1125" s="25"/>
      <c r="F1125" s="20"/>
      <c r="G1125" s="28"/>
    </row>
    <row r="1126" spans="1:7" ht="15.75">
      <c r="A1126" s="20"/>
      <c r="B1126" s="24"/>
      <c r="C1126" s="20"/>
      <c r="D1126" s="20"/>
      <c r="E1126" s="22" t="s">
        <v>147</v>
      </c>
      <c r="F1126" s="21"/>
      <c r="G1126" s="30">
        <f>SUM(G1118:G1125)</f>
        <v>0</v>
      </c>
    </row>
    <row r="1127" spans="1:7" ht="15.75">
      <c r="A1127" s="20"/>
      <c r="B1127" s="24"/>
      <c r="C1127" s="20"/>
      <c r="D1127" s="20"/>
      <c r="E1127" s="22"/>
      <c r="F1127" s="21"/>
      <c r="G1127" s="30"/>
    </row>
    <row r="1128" spans="1:7" ht="14.25" customHeight="1">
      <c r="A1128" s="26" t="s">
        <v>70</v>
      </c>
      <c r="B1128" s="27" t="s">
        <v>71</v>
      </c>
      <c r="C1128" s="20"/>
      <c r="D1128" s="20"/>
      <c r="E1128" s="25"/>
      <c r="F1128" s="20"/>
      <c r="G1128" s="28"/>
    </row>
    <row r="1129" spans="1:7" ht="15.75">
      <c r="A1129" s="26"/>
      <c r="B1129" s="27"/>
      <c r="C1129" s="20"/>
      <c r="D1129" s="20"/>
      <c r="E1129" s="25"/>
      <c r="F1129" s="20"/>
      <c r="G1129" s="28"/>
    </row>
    <row r="1130" spans="1:8" ht="47.25">
      <c r="A1130" s="20"/>
      <c r="B1130" s="88" t="s">
        <v>572</v>
      </c>
      <c r="C1130" s="20"/>
      <c r="D1130" s="20"/>
      <c r="E1130" s="25"/>
      <c r="F1130" s="20"/>
      <c r="G1130" s="28"/>
      <c r="H1130" s="89"/>
    </row>
    <row r="1131" spans="1:7" ht="15.75">
      <c r="A1131" s="26"/>
      <c r="B1131" s="14" t="s">
        <v>181</v>
      </c>
      <c r="C1131" s="20"/>
      <c r="D1131" s="20"/>
      <c r="E1131" s="25"/>
      <c r="F1131" s="20"/>
      <c r="G1131" s="28"/>
    </row>
    <row r="1132" spans="1:7" ht="15.75">
      <c r="A1132" s="26"/>
      <c r="B1132" s="14"/>
      <c r="C1132" s="20"/>
      <c r="D1132" s="20"/>
      <c r="E1132" s="25"/>
      <c r="F1132" s="20"/>
      <c r="G1132" s="28"/>
    </row>
    <row r="1133" spans="1:7" ht="295.5" customHeight="1">
      <c r="A1133" s="31">
        <v>1</v>
      </c>
      <c r="B1133" s="90" t="s">
        <v>573</v>
      </c>
      <c r="C1133" s="39"/>
      <c r="D1133" s="40"/>
      <c r="E1133" s="39"/>
      <c r="F1133" s="40"/>
      <c r="G1133" s="41"/>
    </row>
    <row r="1134" spans="1:7" ht="15.75">
      <c r="A1134" s="31"/>
      <c r="B1134" s="90"/>
      <c r="C1134" s="39"/>
      <c r="D1134" s="40"/>
      <c r="E1134" s="39"/>
      <c r="F1134" s="40"/>
      <c r="G1134" s="41"/>
    </row>
    <row r="1135" spans="1:7" ht="21.75" customHeight="1">
      <c r="A1135" s="20"/>
      <c r="B1135" s="91" t="s">
        <v>139</v>
      </c>
      <c r="C1135" s="92">
        <v>1070</v>
      </c>
      <c r="D1135" s="93" t="s">
        <v>108</v>
      </c>
      <c r="E1135" s="893"/>
      <c r="F1135" s="40"/>
      <c r="G1135" s="93">
        <f>C1135*E1135</f>
        <v>0</v>
      </c>
    </row>
    <row r="1136" spans="1:7" ht="21.75" customHeight="1">
      <c r="A1136" s="20"/>
      <c r="B1136" s="91"/>
      <c r="C1136" s="92"/>
      <c r="D1136" s="93"/>
      <c r="E1136" s="893"/>
      <c r="F1136" s="40"/>
      <c r="G1136" s="93"/>
    </row>
    <row r="1137" spans="1:7" ht="63">
      <c r="A1137" s="31">
        <v>2</v>
      </c>
      <c r="B1137" s="90" t="s">
        <v>574</v>
      </c>
      <c r="C1137" s="39"/>
      <c r="D1137" s="40"/>
      <c r="E1137" s="889"/>
      <c r="F1137" s="40"/>
      <c r="G1137" s="41"/>
    </row>
    <row r="1138" spans="1:7" ht="31.5">
      <c r="A1138" s="20"/>
      <c r="B1138" s="90" t="s">
        <v>575</v>
      </c>
      <c r="C1138" s="94"/>
      <c r="D1138" s="94"/>
      <c r="E1138" s="893"/>
      <c r="F1138" s="94"/>
      <c r="G1138" s="95"/>
    </row>
    <row r="1139" spans="1:7" ht="15.75">
      <c r="A1139" s="20"/>
      <c r="B1139" s="90"/>
      <c r="C1139" s="94"/>
      <c r="D1139" s="94"/>
      <c r="E1139" s="893"/>
      <c r="F1139" s="94"/>
      <c r="G1139" s="95"/>
    </row>
    <row r="1140" spans="1:7" ht="15.75">
      <c r="A1140" s="20"/>
      <c r="B1140" s="96" t="s">
        <v>169</v>
      </c>
      <c r="C1140" s="93">
        <v>1950</v>
      </c>
      <c r="D1140" s="97" t="s">
        <v>108</v>
      </c>
      <c r="E1140" s="893"/>
      <c r="F1140" s="97"/>
      <c r="G1140" s="95">
        <f>C1140*E1140</f>
        <v>0</v>
      </c>
    </row>
    <row r="1141" spans="1:7" ht="15.75">
      <c r="A1141" s="31"/>
      <c r="B1141" s="32"/>
      <c r="C1141" s="25"/>
      <c r="D1141" s="33"/>
      <c r="E1141" s="885"/>
      <c r="F1141" s="33"/>
      <c r="G1141" s="28"/>
    </row>
    <row r="1142" spans="1:7" ht="138" customHeight="1">
      <c r="A1142" s="31">
        <v>3</v>
      </c>
      <c r="B1142" s="34" t="s">
        <v>576</v>
      </c>
      <c r="C1142" s="20"/>
      <c r="D1142" s="20"/>
      <c r="E1142" s="885"/>
      <c r="F1142" s="20"/>
      <c r="G1142" s="28"/>
    </row>
    <row r="1143" spans="1:7" ht="15.75">
      <c r="A1143" s="31"/>
      <c r="B1143" s="34"/>
      <c r="C1143" s="20"/>
      <c r="D1143" s="20"/>
      <c r="E1143" s="887"/>
      <c r="F1143" s="20"/>
      <c r="G1143" s="28"/>
    </row>
    <row r="1144" spans="1:15" ht="15.75">
      <c r="A1144" s="20"/>
      <c r="B1144" s="32" t="s">
        <v>139</v>
      </c>
      <c r="C1144" s="25">
        <v>6.5</v>
      </c>
      <c r="D1144" s="33" t="s">
        <v>108</v>
      </c>
      <c r="E1144" s="885"/>
      <c r="F1144" s="33"/>
      <c r="G1144" s="28">
        <f>C1144*E1144</f>
        <v>0</v>
      </c>
      <c r="O1144" s="13"/>
    </row>
    <row r="1145" spans="1:15" ht="15.75">
      <c r="A1145" s="20"/>
      <c r="B1145" s="32"/>
      <c r="C1145" s="25"/>
      <c r="D1145" s="33"/>
      <c r="E1145" s="885"/>
      <c r="F1145" s="33"/>
      <c r="G1145" s="28"/>
      <c r="O1145" s="13"/>
    </row>
    <row r="1146" spans="1:7" ht="15.75">
      <c r="A1146" s="31"/>
      <c r="B1146" s="32"/>
      <c r="C1146" s="25"/>
      <c r="D1146" s="33"/>
      <c r="E1146" s="885"/>
      <c r="F1146" s="33"/>
      <c r="G1146" s="28"/>
    </row>
    <row r="1147" spans="1:7" ht="31.5">
      <c r="A1147" s="31">
        <v>4</v>
      </c>
      <c r="B1147" s="34" t="s">
        <v>577</v>
      </c>
      <c r="C1147" s="20"/>
      <c r="D1147" s="20"/>
      <c r="E1147" s="885"/>
      <c r="F1147" s="20"/>
      <c r="G1147" s="28"/>
    </row>
    <row r="1148" spans="1:7" ht="15.75">
      <c r="A1148" s="31"/>
      <c r="B1148" s="34"/>
      <c r="C1148" s="20"/>
      <c r="D1148" s="20"/>
      <c r="E1148" s="885"/>
      <c r="F1148" s="20"/>
      <c r="G1148" s="28"/>
    </row>
    <row r="1149" spans="1:7" ht="15.75">
      <c r="A1149" s="20"/>
      <c r="B1149" s="32" t="s">
        <v>139</v>
      </c>
      <c r="C1149" s="25">
        <v>145</v>
      </c>
      <c r="D1149" s="33" t="s">
        <v>108</v>
      </c>
      <c r="E1149" s="885"/>
      <c r="F1149" s="33"/>
      <c r="G1149" s="28">
        <f>C1149*E1149</f>
        <v>0</v>
      </c>
    </row>
    <row r="1150" spans="1:7" ht="15.75">
      <c r="A1150" s="20"/>
      <c r="B1150" s="32"/>
      <c r="C1150" s="25"/>
      <c r="D1150" s="33"/>
      <c r="E1150" s="885"/>
      <c r="F1150" s="33"/>
      <c r="G1150" s="28"/>
    </row>
    <row r="1151" spans="1:7" ht="47.25">
      <c r="A1151" s="31">
        <v>5</v>
      </c>
      <c r="B1151" s="34" t="s">
        <v>578</v>
      </c>
      <c r="C1151" s="20"/>
      <c r="D1151" s="20"/>
      <c r="E1151" s="885"/>
      <c r="F1151" s="20"/>
      <c r="G1151" s="28"/>
    </row>
    <row r="1152" spans="1:7" ht="15.75">
      <c r="A1152" s="31"/>
      <c r="B1152" s="34"/>
      <c r="C1152" s="20"/>
      <c r="D1152" s="20"/>
      <c r="E1152" s="885"/>
      <c r="F1152" s="20"/>
      <c r="G1152" s="28"/>
    </row>
    <row r="1153" spans="1:7" ht="15.75">
      <c r="A1153" s="20"/>
      <c r="B1153" s="32" t="s">
        <v>139</v>
      </c>
      <c r="C1153" s="25">
        <v>42.6</v>
      </c>
      <c r="D1153" s="33" t="s">
        <v>108</v>
      </c>
      <c r="E1153" s="885"/>
      <c r="F1153" s="33"/>
      <c r="G1153" s="28">
        <f>C1153*E1153</f>
        <v>0</v>
      </c>
    </row>
    <row r="1154" spans="1:15" ht="15.75">
      <c r="A1154" s="31"/>
      <c r="B1154" s="32"/>
      <c r="C1154" s="25"/>
      <c r="D1154" s="33"/>
      <c r="E1154" s="885"/>
      <c r="F1154" s="33"/>
      <c r="G1154" s="28"/>
      <c r="O1154" s="13"/>
    </row>
    <row r="1155" spans="1:7" ht="346.5">
      <c r="A1155" s="31">
        <v>6</v>
      </c>
      <c r="B1155" s="34" t="s">
        <v>579</v>
      </c>
      <c r="C1155" s="20"/>
      <c r="D1155" s="20"/>
      <c r="E1155" s="885"/>
      <c r="F1155" s="20"/>
      <c r="G1155" s="28"/>
    </row>
    <row r="1156" spans="1:7" ht="15.75">
      <c r="A1156" s="31"/>
      <c r="B1156" s="34"/>
      <c r="C1156" s="20"/>
      <c r="D1156" s="20"/>
      <c r="E1156" s="885"/>
      <c r="F1156" s="20"/>
      <c r="G1156" s="28"/>
    </row>
    <row r="1157" spans="1:7" ht="15.75">
      <c r="A1157" s="20"/>
      <c r="B1157" s="32" t="s">
        <v>139</v>
      </c>
      <c r="C1157" s="25">
        <v>490</v>
      </c>
      <c r="D1157" s="33" t="s">
        <v>108</v>
      </c>
      <c r="E1157" s="885"/>
      <c r="F1157" s="33"/>
      <c r="G1157" s="28">
        <f>C1157*E1157</f>
        <v>0</v>
      </c>
    </row>
    <row r="1158" spans="1:7" ht="15.75">
      <c r="A1158" s="31"/>
      <c r="B1158" s="24"/>
      <c r="C1158" s="20"/>
      <c r="D1158" s="20"/>
      <c r="E1158" s="22"/>
      <c r="F1158" s="21"/>
      <c r="G1158" s="30"/>
    </row>
    <row r="1159" spans="1:7" ht="15.75">
      <c r="A1159" s="20"/>
      <c r="B1159" s="24"/>
      <c r="C1159" s="20"/>
      <c r="D1159" s="20"/>
      <c r="E1159" s="22" t="s">
        <v>147</v>
      </c>
      <c r="F1159" s="21"/>
      <c r="G1159" s="30">
        <f>SUM(G1133:G1157)</f>
        <v>0</v>
      </c>
    </row>
    <row r="1160" spans="1:7" ht="15.75">
      <c r="A1160" s="20"/>
      <c r="B1160" s="24"/>
      <c r="C1160" s="20"/>
      <c r="D1160" s="20"/>
      <c r="E1160" s="22"/>
      <c r="F1160" s="21"/>
      <c r="G1160" s="30"/>
    </row>
    <row r="1161" spans="1:7" ht="15.75">
      <c r="A1161" s="26" t="s">
        <v>72</v>
      </c>
      <c r="B1161" s="27" t="s">
        <v>73</v>
      </c>
      <c r="C1161" s="20"/>
      <c r="D1161" s="20"/>
      <c r="E1161" s="25"/>
      <c r="F1161" s="20"/>
      <c r="G1161" s="28"/>
    </row>
    <row r="1162" spans="1:7" ht="15.75">
      <c r="A1162" s="20"/>
      <c r="B1162" s="24"/>
      <c r="C1162" s="20"/>
      <c r="D1162" s="20"/>
      <c r="E1162" s="25"/>
      <c r="F1162" s="20"/>
      <c r="G1162" s="28"/>
    </row>
    <row r="1163" spans="1:7" ht="126">
      <c r="A1163" s="31">
        <v>1</v>
      </c>
      <c r="B1163" s="34" t="s">
        <v>580</v>
      </c>
      <c r="C1163" s="20"/>
      <c r="D1163" s="20"/>
      <c r="E1163" s="25"/>
      <c r="F1163" s="20"/>
      <c r="G1163" s="28"/>
    </row>
    <row r="1164" spans="1:7" ht="15.75">
      <c r="A1164" s="31"/>
      <c r="B1164" s="34"/>
      <c r="C1164" s="20"/>
      <c r="D1164" s="20"/>
      <c r="E1164" s="25"/>
      <c r="F1164" s="20"/>
      <c r="G1164" s="28"/>
    </row>
    <row r="1165" spans="1:15" ht="15.75">
      <c r="A1165" s="20"/>
      <c r="B1165" s="32" t="s">
        <v>139</v>
      </c>
      <c r="C1165" s="25">
        <v>4300</v>
      </c>
      <c r="D1165" s="33" t="s">
        <v>108</v>
      </c>
      <c r="E1165" s="885"/>
      <c r="F1165" s="33"/>
      <c r="G1165" s="28">
        <f>C1165*E1165</f>
        <v>0</v>
      </c>
      <c r="O1165" s="13"/>
    </row>
    <row r="1166" spans="1:7" ht="15.75">
      <c r="A1166" s="31"/>
      <c r="B1166" s="24"/>
      <c r="C1166" s="20"/>
      <c r="D1166" s="20"/>
      <c r="E1166" s="885"/>
      <c r="F1166" s="20"/>
      <c r="G1166" s="28"/>
    </row>
    <row r="1167" spans="1:15" ht="195.75" customHeight="1">
      <c r="A1167" s="31">
        <v>2</v>
      </c>
      <c r="B1167" s="34" t="s">
        <v>581</v>
      </c>
      <c r="C1167" s="20"/>
      <c r="D1167" s="20"/>
      <c r="E1167" s="885"/>
      <c r="F1167" s="20"/>
      <c r="G1167" s="28"/>
      <c r="O1167" s="13"/>
    </row>
    <row r="1168" spans="1:7" ht="15.75">
      <c r="A1168" s="20"/>
      <c r="B1168" s="34"/>
      <c r="C1168" s="20"/>
      <c r="D1168" s="20"/>
      <c r="E1168" s="885"/>
      <c r="F1168" s="20"/>
      <c r="G1168" s="28"/>
    </row>
    <row r="1169" spans="1:7" ht="15.75">
      <c r="A1169" s="20"/>
      <c r="B1169" s="32" t="s">
        <v>139</v>
      </c>
      <c r="C1169" s="25">
        <v>4000</v>
      </c>
      <c r="D1169" s="33" t="s">
        <v>108</v>
      </c>
      <c r="E1169" s="885"/>
      <c r="F1169" s="33"/>
      <c r="G1169" s="28">
        <f>C1169*E1169</f>
        <v>0</v>
      </c>
    </row>
    <row r="1170" spans="1:7" ht="15.75">
      <c r="A1170" s="20"/>
      <c r="B1170" s="32"/>
      <c r="C1170" s="25"/>
      <c r="D1170" s="33"/>
      <c r="E1170" s="885"/>
      <c r="F1170" s="33"/>
      <c r="G1170" s="28"/>
    </row>
    <row r="1171" spans="1:7" ht="47.25">
      <c r="A1171" s="31">
        <v>3</v>
      </c>
      <c r="B1171" s="34" t="s">
        <v>582</v>
      </c>
      <c r="C1171" s="20"/>
      <c r="D1171" s="20"/>
      <c r="E1171" s="885"/>
      <c r="F1171" s="20"/>
      <c r="G1171" s="28"/>
    </row>
    <row r="1172" spans="1:7" ht="15.75">
      <c r="A1172" s="20"/>
      <c r="B1172" s="34"/>
      <c r="C1172" s="20"/>
      <c r="D1172" s="20"/>
      <c r="E1172" s="885"/>
      <c r="F1172" s="20"/>
      <c r="G1172" s="28"/>
    </row>
    <row r="1173" spans="1:7" ht="15.75">
      <c r="A1173" s="20"/>
      <c r="B1173" s="32" t="s">
        <v>139</v>
      </c>
      <c r="C1173" s="25">
        <v>1700</v>
      </c>
      <c r="D1173" s="33" t="s">
        <v>108</v>
      </c>
      <c r="E1173" s="885"/>
      <c r="F1173" s="33"/>
      <c r="G1173" s="28">
        <f>C1173*E1173</f>
        <v>0</v>
      </c>
    </row>
    <row r="1174" spans="1:7" ht="15.75">
      <c r="A1174" s="20"/>
      <c r="B1174" s="32"/>
      <c r="C1174" s="25"/>
      <c r="D1174" s="33"/>
      <c r="E1174" s="885"/>
      <c r="F1174" s="33"/>
      <c r="G1174" s="28"/>
    </row>
    <row r="1175" spans="1:15" s="101" customFormat="1" ht="157.5" customHeight="1">
      <c r="A1175" s="31">
        <v>4</v>
      </c>
      <c r="B1175" s="35" t="s">
        <v>583</v>
      </c>
      <c r="C1175" s="98"/>
      <c r="D1175" s="35"/>
      <c r="E1175" s="894"/>
      <c r="F1175" s="35"/>
      <c r="G1175" s="99"/>
      <c r="H1175" s="100"/>
      <c r="O1175" s="100"/>
    </row>
    <row r="1176" spans="1:7" ht="15.75">
      <c r="A1176" s="20"/>
      <c r="B1176" s="32"/>
      <c r="C1176" s="25"/>
      <c r="D1176" s="33"/>
      <c r="E1176" s="885"/>
      <c r="F1176" s="33"/>
      <c r="G1176" s="28"/>
    </row>
    <row r="1177" spans="1:7" ht="15.75">
      <c r="A1177" s="20"/>
      <c r="B1177" s="32" t="s">
        <v>139</v>
      </c>
      <c r="C1177" s="25">
        <v>1560</v>
      </c>
      <c r="D1177" s="33" t="s">
        <v>108</v>
      </c>
      <c r="E1177" s="885"/>
      <c r="F1177" s="33"/>
      <c r="G1177" s="28">
        <f>C1177*E1177</f>
        <v>0</v>
      </c>
    </row>
    <row r="1178" spans="1:7" ht="15.75">
      <c r="A1178" s="20"/>
      <c r="B1178" s="32"/>
      <c r="C1178" s="25"/>
      <c r="D1178" s="33"/>
      <c r="E1178" s="885"/>
      <c r="F1178" s="33"/>
      <c r="G1178" s="28"/>
    </row>
    <row r="1179" spans="1:7" ht="15.75">
      <c r="A1179" s="20"/>
      <c r="B1179" s="32"/>
      <c r="C1179" s="25"/>
      <c r="D1179" s="33"/>
      <c r="E1179" s="885"/>
      <c r="F1179" s="33"/>
      <c r="G1179" s="28"/>
    </row>
    <row r="1180" spans="1:15" ht="31.5">
      <c r="A1180" s="31">
        <v>5</v>
      </c>
      <c r="B1180" s="35" t="s">
        <v>584</v>
      </c>
      <c r="C1180" s="13"/>
      <c r="D1180" s="33"/>
      <c r="E1180" s="885"/>
      <c r="F1180" s="33"/>
      <c r="G1180" s="28"/>
      <c r="O1180" s="13"/>
    </row>
    <row r="1181" spans="1:7" ht="15.75">
      <c r="A1181" s="20"/>
      <c r="B1181" s="35"/>
      <c r="C1181" s="25"/>
      <c r="D1181" s="33"/>
      <c r="E1181" s="885"/>
      <c r="F1181" s="33"/>
      <c r="G1181" s="28"/>
    </row>
    <row r="1182" spans="1:7" ht="15.75">
      <c r="A1182" s="20"/>
      <c r="B1182" s="32" t="s">
        <v>139</v>
      </c>
      <c r="C1182" s="25">
        <v>89</v>
      </c>
      <c r="D1182" s="33" t="s">
        <v>108</v>
      </c>
      <c r="E1182" s="885"/>
      <c r="F1182" s="33"/>
      <c r="G1182" s="28">
        <f>C1182*E1182</f>
        <v>0</v>
      </c>
    </row>
    <row r="1183" spans="1:7" ht="15.75">
      <c r="A1183" s="20"/>
      <c r="B1183" s="32"/>
      <c r="C1183" s="25"/>
      <c r="D1183" s="33"/>
      <c r="E1183" s="885"/>
      <c r="F1183" s="33"/>
      <c r="G1183" s="28"/>
    </row>
    <row r="1184" spans="1:7" ht="110.25">
      <c r="A1184" s="31">
        <v>6</v>
      </c>
      <c r="B1184" s="35" t="s">
        <v>585</v>
      </c>
      <c r="C1184" s="25"/>
      <c r="D1184" s="33"/>
      <c r="E1184" s="885"/>
      <c r="F1184" s="33"/>
      <c r="G1184" s="28"/>
    </row>
    <row r="1185" spans="1:7" ht="15.75">
      <c r="A1185" s="20"/>
      <c r="B1185" s="32"/>
      <c r="C1185" s="25"/>
      <c r="D1185" s="33"/>
      <c r="E1185" s="885"/>
      <c r="F1185" s="33"/>
      <c r="G1185" s="28"/>
    </row>
    <row r="1186" spans="1:7" ht="15.75">
      <c r="A1186" s="20"/>
      <c r="B1186" s="32" t="s">
        <v>139</v>
      </c>
      <c r="C1186" s="25">
        <v>1450</v>
      </c>
      <c r="D1186" s="33" t="s">
        <v>108</v>
      </c>
      <c r="E1186" s="885"/>
      <c r="F1186" s="33"/>
      <c r="G1186" s="28">
        <f>C1186*E1186</f>
        <v>0</v>
      </c>
    </row>
    <row r="1187" spans="1:7" ht="15.75">
      <c r="A1187" s="20"/>
      <c r="B1187" s="32"/>
      <c r="C1187" s="25"/>
      <c r="D1187" s="33"/>
      <c r="E1187" s="25"/>
      <c r="F1187" s="33"/>
      <c r="G1187" s="28"/>
    </row>
    <row r="1188" spans="1:7" ht="15.75">
      <c r="A1188" s="20"/>
      <c r="B1188" s="24"/>
      <c r="C1188" s="20"/>
      <c r="D1188" s="20"/>
      <c r="E1188" s="22" t="s">
        <v>147</v>
      </c>
      <c r="F1188" s="21"/>
      <c r="G1188" s="30">
        <f>SUM(G1165:G1187)</f>
        <v>0</v>
      </c>
    </row>
    <row r="1189" spans="1:7" ht="15.75">
      <c r="A1189" s="20"/>
      <c r="B1189" s="24"/>
      <c r="C1189" s="20"/>
      <c r="D1189" s="20"/>
      <c r="E1189" s="22"/>
      <c r="F1189" s="21"/>
      <c r="G1189" s="30"/>
    </row>
    <row r="1190" spans="1:15" ht="15.75">
      <c r="A1190" s="26" t="s">
        <v>74</v>
      </c>
      <c r="B1190" s="27" t="s">
        <v>75</v>
      </c>
      <c r="C1190" s="20"/>
      <c r="D1190" s="20"/>
      <c r="E1190" s="25"/>
      <c r="F1190" s="20"/>
      <c r="G1190" s="28"/>
      <c r="O1190" s="13"/>
    </row>
    <row r="1191" spans="1:15" ht="15.75">
      <c r="A1191" s="26"/>
      <c r="B1191" s="27"/>
      <c r="C1191" s="20"/>
      <c r="D1191" s="20"/>
      <c r="E1191" s="25"/>
      <c r="F1191" s="20"/>
      <c r="G1191" s="28"/>
      <c r="O1191" s="13"/>
    </row>
    <row r="1192" spans="1:7" ht="15.75">
      <c r="A1192" s="26"/>
      <c r="B1192" s="27" t="s">
        <v>96</v>
      </c>
      <c r="C1192" s="20"/>
      <c r="D1192" s="20"/>
      <c r="E1192" s="25"/>
      <c r="F1192" s="20"/>
      <c r="G1192" s="28"/>
    </row>
    <row r="1193" spans="1:7" ht="15.75">
      <c r="A1193" s="20"/>
      <c r="B1193" s="14" t="s">
        <v>181</v>
      </c>
      <c r="C1193" s="20"/>
      <c r="D1193" s="20"/>
      <c r="E1193" s="25"/>
      <c r="F1193" s="20"/>
      <c r="G1193" s="28"/>
    </row>
    <row r="1194" spans="1:7" ht="31.5">
      <c r="A1194" s="20"/>
      <c r="B1194" s="14" t="s">
        <v>586</v>
      </c>
      <c r="C1194" s="20"/>
      <c r="D1194" s="20"/>
      <c r="E1194" s="25"/>
      <c r="F1194" s="20"/>
      <c r="G1194" s="28"/>
    </row>
    <row r="1195" spans="1:7" ht="47.25">
      <c r="A1195" s="20"/>
      <c r="B1195" s="45" t="s">
        <v>182</v>
      </c>
      <c r="C1195" s="20"/>
      <c r="D1195" s="20"/>
      <c r="E1195" s="25"/>
      <c r="F1195" s="20"/>
      <c r="G1195" s="28"/>
    </row>
    <row r="1196" spans="1:7" ht="31.5">
      <c r="A1196" s="20"/>
      <c r="B1196" s="45" t="s">
        <v>587</v>
      </c>
      <c r="C1196" s="20"/>
      <c r="D1196" s="20"/>
      <c r="E1196" s="25"/>
      <c r="F1196" s="20"/>
      <c r="G1196" s="28"/>
    </row>
    <row r="1197" spans="1:7" ht="31.5">
      <c r="A1197" s="20"/>
      <c r="B1197" s="45" t="s">
        <v>588</v>
      </c>
      <c r="C1197" s="20"/>
      <c r="D1197" s="20"/>
      <c r="E1197" s="25"/>
      <c r="F1197" s="20"/>
      <c r="G1197" s="28"/>
    </row>
    <row r="1198" spans="1:7" ht="15.75">
      <c r="A1198" s="20"/>
      <c r="B1198" s="45" t="s">
        <v>589</v>
      </c>
      <c r="C1198" s="20"/>
      <c r="D1198" s="20"/>
      <c r="E1198" s="25"/>
      <c r="F1198" s="20"/>
      <c r="G1198" s="28"/>
    </row>
    <row r="1199" spans="1:7" ht="31.5">
      <c r="A1199" s="20"/>
      <c r="B1199" s="14" t="s">
        <v>590</v>
      </c>
      <c r="C1199" s="20"/>
      <c r="D1199" s="20"/>
      <c r="E1199" s="25"/>
      <c r="F1199" s="20"/>
      <c r="G1199" s="28"/>
    </row>
    <row r="1200" spans="1:7" ht="31.5">
      <c r="A1200" s="20"/>
      <c r="B1200" s="14" t="s">
        <v>591</v>
      </c>
      <c r="C1200" s="20"/>
      <c r="D1200" s="20"/>
      <c r="E1200" s="25"/>
      <c r="F1200" s="20"/>
      <c r="G1200" s="28"/>
    </row>
    <row r="1201" spans="1:7" ht="31.5">
      <c r="A1201" s="20"/>
      <c r="B1201" s="14" t="s">
        <v>592</v>
      </c>
      <c r="C1201" s="20"/>
      <c r="D1201" s="20"/>
      <c r="E1201" s="25"/>
      <c r="F1201" s="20"/>
      <c r="G1201" s="28"/>
    </row>
    <row r="1202" spans="1:7" ht="47.25">
      <c r="A1202" s="20"/>
      <c r="B1202" s="14" t="s">
        <v>324</v>
      </c>
      <c r="C1202" s="20"/>
      <c r="D1202" s="20"/>
      <c r="E1202" s="25"/>
      <c r="F1202" s="20"/>
      <c r="G1202" s="28"/>
    </row>
    <row r="1203" spans="1:7" ht="31.5">
      <c r="A1203" s="20"/>
      <c r="B1203" s="14" t="s">
        <v>593</v>
      </c>
      <c r="C1203" s="20"/>
      <c r="D1203" s="20"/>
      <c r="E1203" s="25"/>
      <c r="F1203" s="20"/>
      <c r="G1203" s="28"/>
    </row>
    <row r="1204" spans="1:7" ht="31.5">
      <c r="A1204" s="20"/>
      <c r="B1204" s="14" t="s">
        <v>594</v>
      </c>
      <c r="C1204" s="20"/>
      <c r="D1204" s="20"/>
      <c r="E1204" s="25"/>
      <c r="F1204" s="20"/>
      <c r="G1204" s="28"/>
    </row>
    <row r="1205" spans="1:7" ht="47.25">
      <c r="A1205" s="20"/>
      <c r="B1205" s="14" t="s">
        <v>595</v>
      </c>
      <c r="C1205" s="20"/>
      <c r="D1205" s="20"/>
      <c r="E1205" s="25"/>
      <c r="F1205" s="20"/>
      <c r="G1205" s="28"/>
    </row>
    <row r="1206" spans="1:7" ht="31.5">
      <c r="A1206" s="20"/>
      <c r="B1206" s="14" t="s">
        <v>596</v>
      </c>
      <c r="C1206" s="20"/>
      <c r="D1206" s="20"/>
      <c r="E1206" s="25"/>
      <c r="F1206" s="20"/>
      <c r="G1206" s="28"/>
    </row>
    <row r="1207" spans="1:7" ht="31.5">
      <c r="A1207" s="20"/>
      <c r="B1207" s="14" t="s">
        <v>597</v>
      </c>
      <c r="C1207" s="20"/>
      <c r="D1207" s="20"/>
      <c r="E1207" s="25"/>
      <c r="F1207" s="20"/>
      <c r="G1207" s="28"/>
    </row>
    <row r="1208" spans="1:7" ht="15.75">
      <c r="A1208" s="20"/>
      <c r="B1208" s="5"/>
      <c r="C1208" s="20"/>
      <c r="D1208" s="20"/>
      <c r="E1208" s="25"/>
      <c r="F1208" s="20"/>
      <c r="G1208" s="28"/>
    </row>
    <row r="1209" spans="1:8" ht="31.5">
      <c r="A1209" s="31">
        <v>1</v>
      </c>
      <c r="B1209" s="34" t="s">
        <v>598</v>
      </c>
      <c r="C1209" s="20"/>
      <c r="D1209" s="20"/>
      <c r="E1209" s="25"/>
      <c r="F1209" s="20"/>
      <c r="G1209" s="28"/>
      <c r="H1209" s="89"/>
    </row>
    <row r="1210" spans="1:7" ht="173.25">
      <c r="A1210" s="26"/>
      <c r="B1210" s="34" t="s">
        <v>599</v>
      </c>
      <c r="C1210" s="20"/>
      <c r="D1210" s="20"/>
      <c r="E1210" s="25"/>
      <c r="F1210" s="20"/>
      <c r="G1210" s="28"/>
    </row>
    <row r="1211" spans="1:7" ht="15.75">
      <c r="A1211" s="31"/>
      <c r="B1211" s="34" t="s">
        <v>600</v>
      </c>
      <c r="C1211" s="20"/>
      <c r="D1211" s="20"/>
      <c r="E1211" s="25"/>
      <c r="F1211" s="20"/>
      <c r="G1211" s="28"/>
    </row>
    <row r="1212" spans="1:7" ht="63">
      <c r="A1212" s="31"/>
      <c r="B1212" s="34" t="s">
        <v>601</v>
      </c>
      <c r="C1212" s="20"/>
      <c r="D1212" s="20"/>
      <c r="E1212" s="25"/>
      <c r="F1212" s="20"/>
      <c r="G1212" s="28"/>
    </row>
    <row r="1213" spans="1:7" ht="94.5">
      <c r="A1213" s="31"/>
      <c r="B1213" s="34" t="s">
        <v>602</v>
      </c>
      <c r="C1213" s="20"/>
      <c r="D1213" s="20"/>
      <c r="E1213" s="25"/>
      <c r="F1213" s="20"/>
      <c r="G1213" s="28"/>
    </row>
    <row r="1214" spans="1:7" ht="47.25">
      <c r="A1214" s="26"/>
      <c r="B1214" s="34" t="s">
        <v>603</v>
      </c>
      <c r="C1214" s="20"/>
      <c r="D1214" s="20"/>
      <c r="E1214" s="25"/>
      <c r="F1214" s="20"/>
      <c r="G1214" s="28"/>
    </row>
    <row r="1215" spans="1:7" ht="94.5">
      <c r="A1215" s="26"/>
      <c r="B1215" s="34" t="s">
        <v>604</v>
      </c>
      <c r="C1215" s="20"/>
      <c r="D1215" s="20"/>
      <c r="E1215" s="25"/>
      <c r="F1215" s="20"/>
      <c r="G1215" s="28"/>
    </row>
    <row r="1216" spans="1:7" ht="15.75">
      <c r="A1216" s="26"/>
      <c r="B1216" s="34"/>
      <c r="C1216" s="20"/>
      <c r="D1216" s="20"/>
      <c r="E1216" s="25"/>
      <c r="F1216" s="20"/>
      <c r="G1216" s="28"/>
    </row>
    <row r="1217" spans="1:7" ht="15.75">
      <c r="A1217" s="20"/>
      <c r="B1217" s="32" t="s">
        <v>139</v>
      </c>
      <c r="C1217" s="25">
        <v>840</v>
      </c>
      <c r="D1217" s="33" t="s">
        <v>108</v>
      </c>
      <c r="E1217" s="885"/>
      <c r="F1217" s="33"/>
      <c r="G1217" s="28">
        <f>C1217*E1217</f>
        <v>0</v>
      </c>
    </row>
    <row r="1218" spans="1:7" ht="15.75">
      <c r="A1218" s="20"/>
      <c r="B1218" s="32"/>
      <c r="C1218" s="25"/>
      <c r="D1218" s="33"/>
      <c r="E1218" s="885"/>
      <c r="F1218" s="33"/>
      <c r="G1218" s="28"/>
    </row>
    <row r="1219" spans="1:7" ht="28.5" customHeight="1">
      <c r="A1219" s="31">
        <v>2</v>
      </c>
      <c r="B1219" s="34" t="s">
        <v>605</v>
      </c>
      <c r="C1219" s="52"/>
      <c r="D1219" s="52"/>
      <c r="E1219" s="889"/>
      <c r="F1219" s="52"/>
      <c r="G1219" s="41"/>
    </row>
    <row r="1220" spans="1:7" ht="362.25">
      <c r="A1220" s="31"/>
      <c r="B1220" s="34" t="s">
        <v>606</v>
      </c>
      <c r="C1220" s="52"/>
      <c r="D1220" s="52"/>
      <c r="E1220" s="889"/>
      <c r="F1220" s="52"/>
      <c r="G1220" s="41"/>
    </row>
    <row r="1221" spans="1:7" ht="15.75">
      <c r="A1221" s="31"/>
      <c r="B1221" s="34" t="s">
        <v>607</v>
      </c>
      <c r="C1221" s="52"/>
      <c r="D1221" s="52"/>
      <c r="E1221" s="889"/>
      <c r="F1221" s="52"/>
      <c r="G1221" s="41"/>
    </row>
    <row r="1222" spans="1:7" ht="47.25">
      <c r="A1222" s="31"/>
      <c r="B1222" s="34" t="s">
        <v>603</v>
      </c>
      <c r="C1222" s="52"/>
      <c r="D1222" s="52"/>
      <c r="E1222" s="889"/>
      <c r="F1222" s="52"/>
      <c r="G1222" s="41"/>
    </row>
    <row r="1223" spans="1:7" ht="63">
      <c r="A1223" s="37"/>
      <c r="B1223" s="35" t="s">
        <v>608</v>
      </c>
      <c r="C1223" s="52"/>
      <c r="D1223" s="52"/>
      <c r="E1223" s="889"/>
      <c r="F1223" s="52"/>
      <c r="G1223" s="41"/>
    </row>
    <row r="1224" spans="1:7" ht="15.75">
      <c r="A1224" s="37"/>
      <c r="B1224" s="24" t="s">
        <v>609</v>
      </c>
      <c r="C1224" s="52"/>
      <c r="D1224" s="52"/>
      <c r="E1224" s="889"/>
      <c r="F1224" s="52"/>
      <c r="G1224" s="41"/>
    </row>
    <row r="1225" spans="1:7" ht="47.25">
      <c r="A1225" s="52"/>
      <c r="B1225" s="44" t="s">
        <v>610</v>
      </c>
      <c r="C1225" s="52"/>
      <c r="D1225" s="52"/>
      <c r="E1225" s="889"/>
      <c r="F1225" s="52"/>
      <c r="G1225" s="41"/>
    </row>
    <row r="1226" spans="1:7" ht="15.75">
      <c r="A1226" s="52"/>
      <c r="B1226" s="32" t="s">
        <v>139</v>
      </c>
      <c r="C1226" s="25">
        <v>50</v>
      </c>
      <c r="D1226" s="33" t="s">
        <v>108</v>
      </c>
      <c r="E1226" s="885"/>
      <c r="F1226" s="33"/>
      <c r="G1226" s="28">
        <f>C1226*E1226</f>
        <v>0</v>
      </c>
    </row>
    <row r="1227" spans="1:7" ht="15.75">
      <c r="A1227" s="52"/>
      <c r="B1227" s="38"/>
      <c r="C1227" s="39"/>
      <c r="D1227" s="40"/>
      <c r="E1227" s="889"/>
      <c r="F1227" s="40"/>
      <c r="G1227" s="41"/>
    </row>
    <row r="1228" spans="1:7" ht="33" customHeight="1">
      <c r="A1228" s="31">
        <v>3</v>
      </c>
      <c r="B1228" s="34" t="s">
        <v>611</v>
      </c>
      <c r="C1228" s="52"/>
      <c r="D1228" s="52"/>
      <c r="E1228" s="889"/>
      <c r="F1228" s="52"/>
      <c r="G1228" s="41"/>
    </row>
    <row r="1229" spans="1:7" ht="190.5" customHeight="1">
      <c r="A1229" s="31"/>
      <c r="B1229" s="34" t="s">
        <v>612</v>
      </c>
      <c r="C1229" s="52"/>
      <c r="D1229" s="52"/>
      <c r="E1229" s="889"/>
      <c r="F1229" s="52"/>
      <c r="G1229" s="41"/>
    </row>
    <row r="1230" spans="1:7" ht="15.75">
      <c r="A1230" s="31"/>
      <c r="B1230" s="34" t="s">
        <v>607</v>
      </c>
      <c r="C1230" s="52"/>
      <c r="D1230" s="52"/>
      <c r="E1230" s="889"/>
      <c r="F1230" s="52"/>
      <c r="G1230" s="41"/>
    </row>
    <row r="1231" spans="1:7" ht="45.75" customHeight="1">
      <c r="A1231" s="31"/>
      <c r="B1231" s="34" t="s">
        <v>603</v>
      </c>
      <c r="C1231" s="52"/>
      <c r="D1231" s="52"/>
      <c r="E1231" s="889"/>
      <c r="F1231" s="52"/>
      <c r="G1231" s="41"/>
    </row>
    <row r="1232" spans="1:7" ht="68.25" customHeight="1">
      <c r="A1232" s="37"/>
      <c r="B1232" s="35" t="s">
        <v>613</v>
      </c>
      <c r="C1232" s="52"/>
      <c r="D1232" s="52"/>
      <c r="E1232" s="889"/>
      <c r="F1232" s="52"/>
      <c r="G1232" s="41"/>
    </row>
    <row r="1233" spans="1:7" ht="15.75">
      <c r="A1233" s="52"/>
      <c r="B1233" s="51"/>
      <c r="C1233" s="52"/>
      <c r="D1233" s="52"/>
      <c r="E1233" s="889"/>
      <c r="F1233" s="52"/>
      <c r="G1233" s="41"/>
    </row>
    <row r="1234" spans="1:7" ht="15.75">
      <c r="A1234" s="52"/>
      <c r="B1234" s="32" t="s">
        <v>139</v>
      </c>
      <c r="C1234" s="25">
        <v>160</v>
      </c>
      <c r="D1234" s="33" t="s">
        <v>108</v>
      </c>
      <c r="E1234" s="885"/>
      <c r="F1234" s="33"/>
      <c r="G1234" s="28">
        <f>C1234*E1234</f>
        <v>0</v>
      </c>
    </row>
    <row r="1235" spans="1:7" ht="15.75">
      <c r="A1235" s="20"/>
      <c r="B1235" s="32"/>
      <c r="C1235" s="25"/>
      <c r="D1235" s="33"/>
      <c r="E1235" s="885"/>
      <c r="F1235" s="33"/>
      <c r="G1235" s="28"/>
    </row>
    <row r="1236" spans="1:7" ht="47.25">
      <c r="A1236" s="31">
        <v>4</v>
      </c>
      <c r="B1236" s="34" t="s">
        <v>614</v>
      </c>
      <c r="C1236" s="25"/>
      <c r="D1236" s="33"/>
      <c r="E1236" s="885"/>
      <c r="F1236" s="33"/>
      <c r="G1236" s="28"/>
    </row>
    <row r="1237" spans="1:7" ht="94.5">
      <c r="A1237" s="31"/>
      <c r="B1237" s="34" t="s">
        <v>615</v>
      </c>
      <c r="C1237" s="25"/>
      <c r="D1237" s="33"/>
      <c r="E1237" s="885"/>
      <c r="F1237" s="33"/>
      <c r="G1237" s="28"/>
    </row>
    <row r="1238" spans="1:7" ht="96" customHeight="1">
      <c r="A1238" s="31"/>
      <c r="B1238" s="34" t="s">
        <v>616</v>
      </c>
      <c r="C1238" s="25"/>
      <c r="D1238" s="33"/>
      <c r="E1238" s="885"/>
      <c r="F1238" s="33"/>
      <c r="G1238" s="28"/>
    </row>
    <row r="1239" spans="1:7" ht="31.5">
      <c r="A1239" s="31"/>
      <c r="B1239" s="34" t="s">
        <v>617</v>
      </c>
      <c r="C1239" s="25"/>
      <c r="D1239" s="33"/>
      <c r="E1239" s="885"/>
      <c r="F1239" s="33"/>
      <c r="G1239" s="28"/>
    </row>
    <row r="1240" spans="1:7" ht="31.5">
      <c r="A1240" s="31"/>
      <c r="B1240" s="34" t="s">
        <v>618</v>
      </c>
      <c r="C1240" s="25"/>
      <c r="D1240" s="33"/>
      <c r="E1240" s="885"/>
      <c r="F1240" s="33"/>
      <c r="G1240" s="28"/>
    </row>
    <row r="1241" spans="1:7" ht="15.75">
      <c r="A1241" s="20"/>
      <c r="B1241" s="32"/>
      <c r="C1241" s="25"/>
      <c r="D1241" s="33"/>
      <c r="E1241" s="885"/>
      <c r="F1241" s="33"/>
      <c r="G1241" s="28"/>
    </row>
    <row r="1242" spans="1:7" ht="15.75">
      <c r="A1242" s="20"/>
      <c r="B1242" s="32" t="s">
        <v>139</v>
      </c>
      <c r="C1242" s="25">
        <v>110</v>
      </c>
      <c r="D1242" s="33" t="s">
        <v>108</v>
      </c>
      <c r="E1242" s="885"/>
      <c r="F1242" s="33"/>
      <c r="G1242" s="28">
        <f>C1242*E1242</f>
        <v>0</v>
      </c>
    </row>
    <row r="1243" spans="1:7" ht="15.75">
      <c r="A1243" s="20"/>
      <c r="B1243" s="32"/>
      <c r="C1243" s="25"/>
      <c r="D1243" s="33"/>
      <c r="E1243" s="885"/>
      <c r="F1243" s="33"/>
      <c r="G1243" s="28"/>
    </row>
    <row r="1244" spans="1:7" ht="31.5">
      <c r="A1244" s="31">
        <v>4</v>
      </c>
      <c r="B1244" s="34" t="s">
        <v>619</v>
      </c>
      <c r="C1244" s="25"/>
      <c r="D1244" s="33"/>
      <c r="E1244" s="885"/>
      <c r="F1244" s="33"/>
      <c r="G1244" s="28"/>
    </row>
    <row r="1245" spans="1:7" ht="110.25">
      <c r="A1245" s="31"/>
      <c r="B1245" s="34" t="s">
        <v>620</v>
      </c>
      <c r="C1245" s="25"/>
      <c r="D1245" s="33"/>
      <c r="E1245" s="885"/>
      <c r="F1245" s="33"/>
      <c r="G1245" s="28"/>
    </row>
    <row r="1246" spans="1:7" ht="15.75">
      <c r="A1246" s="20"/>
      <c r="B1246" s="32"/>
      <c r="C1246" s="25"/>
      <c r="D1246" s="33"/>
      <c r="E1246" s="885"/>
      <c r="F1246" s="33"/>
      <c r="G1246" s="28"/>
    </row>
    <row r="1247" spans="1:7" ht="15.75">
      <c r="A1247" s="20"/>
      <c r="B1247" s="32" t="s">
        <v>139</v>
      </c>
      <c r="C1247" s="25">
        <v>55</v>
      </c>
      <c r="D1247" s="33" t="s">
        <v>108</v>
      </c>
      <c r="E1247" s="885"/>
      <c r="F1247" s="33"/>
      <c r="G1247" s="28">
        <f>C1247*E1247</f>
        <v>0</v>
      </c>
    </row>
    <row r="1248" spans="1:7" ht="15.75">
      <c r="A1248" s="20"/>
      <c r="B1248" s="32"/>
      <c r="C1248" s="25"/>
      <c r="D1248" s="33"/>
      <c r="E1248" s="885"/>
      <c r="F1248" s="33"/>
      <c r="G1248" s="28"/>
    </row>
    <row r="1249" spans="1:7" ht="62.25" customHeight="1">
      <c r="A1249" s="20" t="s">
        <v>621</v>
      </c>
      <c r="B1249" s="35" t="s">
        <v>622</v>
      </c>
      <c r="C1249" s="25"/>
      <c r="D1249" s="33"/>
      <c r="E1249" s="885"/>
      <c r="F1249" s="33"/>
      <c r="G1249" s="28"/>
    </row>
    <row r="1250" spans="1:7" ht="15.75" hidden="1">
      <c r="A1250" s="20"/>
      <c r="B1250" s="32"/>
      <c r="C1250" s="25"/>
      <c r="D1250" s="33"/>
      <c r="E1250" s="885"/>
      <c r="F1250" s="33"/>
      <c r="G1250" s="28"/>
    </row>
    <row r="1251" spans="1:7" ht="15.75">
      <c r="A1251" s="20"/>
      <c r="B1251" s="32"/>
      <c r="C1251" s="25"/>
      <c r="D1251" s="33"/>
      <c r="E1251" s="885"/>
      <c r="F1251" s="33"/>
      <c r="G1251" s="28"/>
    </row>
    <row r="1252" spans="1:7" ht="52.5" customHeight="1">
      <c r="A1252" s="31">
        <v>6</v>
      </c>
      <c r="B1252" s="34" t="s">
        <v>623</v>
      </c>
      <c r="C1252" s="39"/>
      <c r="D1252" s="40"/>
      <c r="E1252" s="889"/>
      <c r="F1252" s="40"/>
      <c r="G1252" s="41"/>
    </row>
    <row r="1253" spans="1:7" ht="46.5" customHeight="1">
      <c r="A1253" s="20"/>
      <c r="B1253" s="34" t="s">
        <v>624</v>
      </c>
      <c r="C1253" s="39"/>
      <c r="D1253" s="40"/>
      <c r="E1253" s="889"/>
      <c r="F1253" s="40"/>
      <c r="G1253" s="41"/>
    </row>
    <row r="1254" spans="1:7" ht="28.5" customHeight="1">
      <c r="A1254" s="20"/>
      <c r="B1254" s="34" t="s">
        <v>625</v>
      </c>
      <c r="C1254" s="39"/>
      <c r="D1254" s="40"/>
      <c r="E1254" s="889"/>
      <c r="F1254" s="40"/>
      <c r="G1254" s="41"/>
    </row>
    <row r="1255" spans="1:7" ht="92.25" customHeight="1">
      <c r="A1255" s="20"/>
      <c r="B1255" s="34" t="s">
        <v>626</v>
      </c>
      <c r="C1255" s="39"/>
      <c r="D1255" s="40"/>
      <c r="E1255" s="889"/>
      <c r="F1255" s="40"/>
      <c r="G1255" s="41"/>
    </row>
    <row r="1256" spans="1:7" ht="68.25" customHeight="1">
      <c r="A1256" s="20"/>
      <c r="B1256" s="34" t="s">
        <v>627</v>
      </c>
      <c r="C1256" s="39"/>
      <c r="D1256" s="40"/>
      <c r="E1256" s="889"/>
      <c r="F1256" s="40"/>
      <c r="G1256" s="41"/>
    </row>
    <row r="1257" spans="1:7" ht="15.75">
      <c r="A1257" s="20"/>
      <c r="B1257" s="38"/>
      <c r="C1257" s="39"/>
      <c r="D1257" s="40"/>
      <c r="E1257" s="889"/>
      <c r="F1257" s="40"/>
      <c r="G1257" s="41"/>
    </row>
    <row r="1258" spans="1:7" ht="15.75">
      <c r="A1258" s="20"/>
      <c r="B1258" s="32" t="s">
        <v>139</v>
      </c>
      <c r="C1258" s="25">
        <v>87</v>
      </c>
      <c r="D1258" s="33" t="s">
        <v>108</v>
      </c>
      <c r="E1258" s="885"/>
      <c r="F1258" s="33"/>
      <c r="G1258" s="28">
        <f>C1258*E1258</f>
        <v>0</v>
      </c>
    </row>
    <row r="1259" spans="1:7" ht="15.75">
      <c r="A1259" s="20"/>
      <c r="B1259" s="32"/>
      <c r="C1259" s="25"/>
      <c r="D1259" s="33"/>
      <c r="E1259" s="885"/>
      <c r="F1259" s="33"/>
      <c r="G1259" s="28"/>
    </row>
    <row r="1260" spans="1:7" ht="53.25" customHeight="1">
      <c r="A1260" s="31">
        <v>7</v>
      </c>
      <c r="B1260" s="34" t="s">
        <v>628</v>
      </c>
      <c r="C1260" s="25"/>
      <c r="D1260" s="33"/>
      <c r="E1260" s="885"/>
      <c r="F1260" s="33"/>
      <c r="G1260" s="28"/>
    </row>
    <row r="1261" spans="1:7" ht="66" customHeight="1">
      <c r="A1261" s="20"/>
      <c r="B1261" s="34" t="s">
        <v>629</v>
      </c>
      <c r="C1261" s="25"/>
      <c r="D1261" s="33"/>
      <c r="E1261" s="885"/>
      <c r="F1261" s="33"/>
      <c r="G1261" s="28"/>
    </row>
    <row r="1262" spans="1:7" ht="29.25" customHeight="1">
      <c r="A1262" s="20"/>
      <c r="B1262" s="34" t="s">
        <v>630</v>
      </c>
      <c r="C1262" s="25"/>
      <c r="D1262" s="33"/>
      <c r="E1262" s="885"/>
      <c r="F1262" s="33"/>
      <c r="G1262" s="28"/>
    </row>
    <row r="1263" spans="1:7" ht="29.25" customHeight="1">
      <c r="A1263" s="20"/>
      <c r="B1263" s="34" t="s">
        <v>631</v>
      </c>
      <c r="C1263" s="25"/>
      <c r="D1263" s="33"/>
      <c r="E1263" s="885"/>
      <c r="F1263" s="33"/>
      <c r="G1263" s="28"/>
    </row>
    <row r="1264" spans="1:7" ht="29.25" customHeight="1">
      <c r="A1264" s="20"/>
      <c r="B1264" s="34" t="s">
        <v>632</v>
      </c>
      <c r="C1264" s="25"/>
      <c r="D1264" s="33"/>
      <c r="E1264" s="885"/>
      <c r="F1264" s="33"/>
      <c r="G1264" s="28"/>
    </row>
    <row r="1265" spans="1:7" ht="29.25" customHeight="1">
      <c r="A1265" s="20"/>
      <c r="B1265" s="34" t="s">
        <v>633</v>
      </c>
      <c r="C1265" s="25"/>
      <c r="D1265" s="33"/>
      <c r="E1265" s="885"/>
      <c r="F1265" s="33"/>
      <c r="G1265" s="28"/>
    </row>
    <row r="1266" spans="1:7" ht="15.75">
      <c r="A1266" s="20"/>
      <c r="B1266" s="32"/>
      <c r="C1266" s="25"/>
      <c r="D1266" s="33"/>
      <c r="E1266" s="885"/>
      <c r="F1266" s="33"/>
      <c r="G1266" s="28"/>
    </row>
    <row r="1267" spans="1:7" ht="15.75">
      <c r="A1267" s="20"/>
      <c r="B1267" s="32" t="s">
        <v>139</v>
      </c>
      <c r="C1267" s="25">
        <v>15</v>
      </c>
      <c r="D1267" s="33" t="s">
        <v>108</v>
      </c>
      <c r="E1267" s="885"/>
      <c r="F1267" s="33"/>
      <c r="G1267" s="28">
        <f>C1267*E1267</f>
        <v>0</v>
      </c>
    </row>
    <row r="1268" spans="1:7" ht="15.75">
      <c r="A1268" s="20"/>
      <c r="B1268" s="32"/>
      <c r="C1268" s="25"/>
      <c r="D1268" s="33"/>
      <c r="E1268" s="885"/>
      <c r="F1268" s="33"/>
      <c r="G1268" s="28"/>
    </row>
    <row r="1269" spans="1:7" ht="45.75" customHeight="1">
      <c r="A1269" s="31">
        <v>8</v>
      </c>
      <c r="B1269" s="34" t="s">
        <v>634</v>
      </c>
      <c r="C1269" s="25"/>
      <c r="D1269" s="33"/>
      <c r="E1269" s="885"/>
      <c r="F1269" s="33"/>
      <c r="G1269" s="28"/>
    </row>
    <row r="1270" spans="1:7" ht="60.75" customHeight="1">
      <c r="A1270" s="20"/>
      <c r="B1270" s="34" t="s">
        <v>629</v>
      </c>
      <c r="C1270" s="25"/>
      <c r="D1270" s="33"/>
      <c r="E1270" s="885"/>
      <c r="F1270" s="33"/>
      <c r="G1270" s="28"/>
    </row>
    <row r="1271" spans="1:7" ht="28.5" customHeight="1">
      <c r="A1271" s="20"/>
      <c r="B1271" s="34" t="s">
        <v>630</v>
      </c>
      <c r="C1271" s="25"/>
      <c r="D1271" s="33"/>
      <c r="E1271" s="885"/>
      <c r="F1271" s="33"/>
      <c r="G1271" s="28"/>
    </row>
    <row r="1272" spans="1:7" ht="28.5" customHeight="1">
      <c r="A1272" s="20"/>
      <c r="B1272" s="34" t="s">
        <v>635</v>
      </c>
      <c r="C1272" s="25"/>
      <c r="D1272" s="33"/>
      <c r="E1272" s="885"/>
      <c r="F1272" s="33"/>
      <c r="G1272" s="28"/>
    </row>
    <row r="1273" spans="1:7" ht="28.5" customHeight="1">
      <c r="A1273" s="20"/>
      <c r="B1273" s="34" t="s">
        <v>636</v>
      </c>
      <c r="C1273" s="25"/>
      <c r="D1273" s="33"/>
      <c r="E1273" s="885"/>
      <c r="F1273" s="33"/>
      <c r="G1273" s="28"/>
    </row>
    <row r="1274" spans="1:7" ht="15.75">
      <c r="A1274" s="20"/>
      <c r="B1274" s="32"/>
      <c r="C1274" s="25"/>
      <c r="D1274" s="33"/>
      <c r="E1274" s="885"/>
      <c r="F1274" s="33"/>
      <c r="G1274" s="28"/>
    </row>
    <row r="1275" spans="1:7" ht="15.75">
      <c r="A1275" s="31"/>
      <c r="B1275" s="32" t="s">
        <v>139</v>
      </c>
      <c r="C1275" s="25">
        <v>15</v>
      </c>
      <c r="D1275" s="33" t="s">
        <v>108</v>
      </c>
      <c r="E1275" s="885"/>
      <c r="F1275" s="33"/>
      <c r="G1275" s="28">
        <f>C1275*E1275</f>
        <v>0</v>
      </c>
    </row>
    <row r="1276" spans="1:7" ht="15.75">
      <c r="A1276" s="31"/>
      <c r="B1276" s="32"/>
      <c r="C1276" s="25"/>
      <c r="D1276" s="33"/>
      <c r="E1276" s="885"/>
      <c r="F1276" s="33"/>
      <c r="G1276" s="28"/>
    </row>
    <row r="1277" spans="1:7" ht="47.25">
      <c r="A1277" s="31">
        <v>9</v>
      </c>
      <c r="B1277" s="34" t="s">
        <v>634</v>
      </c>
      <c r="C1277" s="25"/>
      <c r="D1277" s="33"/>
      <c r="E1277" s="885"/>
      <c r="F1277" s="33"/>
      <c r="G1277" s="28"/>
    </row>
    <row r="1278" spans="1:7" ht="15.75">
      <c r="A1278" s="31"/>
      <c r="B1278" s="32"/>
      <c r="C1278" s="25"/>
      <c r="D1278" s="33"/>
      <c r="E1278" s="885"/>
      <c r="F1278" s="33"/>
      <c r="G1278" s="28"/>
    </row>
    <row r="1279" spans="1:7" ht="15.75">
      <c r="A1279" s="31"/>
      <c r="B1279" s="32" t="s">
        <v>139</v>
      </c>
      <c r="C1279" s="25">
        <v>15</v>
      </c>
      <c r="D1279" s="33" t="s">
        <v>108</v>
      </c>
      <c r="E1279" s="885"/>
      <c r="F1279" s="33"/>
      <c r="G1279" s="28">
        <f>C1279*E1279</f>
        <v>0</v>
      </c>
    </row>
    <row r="1280" spans="1:7" ht="15.75">
      <c r="A1280" s="31"/>
      <c r="B1280" s="32"/>
      <c r="C1280" s="25"/>
      <c r="D1280" s="33"/>
      <c r="E1280" s="885"/>
      <c r="F1280" s="33"/>
      <c r="G1280" s="28"/>
    </row>
    <row r="1281" spans="1:7" ht="110.25">
      <c r="A1281" s="31">
        <v>10</v>
      </c>
      <c r="B1281" s="34" t="s">
        <v>637</v>
      </c>
      <c r="C1281" s="25"/>
      <c r="D1281" s="33"/>
      <c r="E1281" s="885"/>
      <c r="F1281" s="33"/>
      <c r="G1281" s="28"/>
    </row>
    <row r="1282" spans="1:7" ht="15.75">
      <c r="A1282" s="31"/>
      <c r="B1282" s="32"/>
      <c r="C1282" s="25"/>
      <c r="D1282" s="33"/>
      <c r="E1282" s="885"/>
      <c r="F1282" s="33"/>
      <c r="G1282" s="28"/>
    </row>
    <row r="1283" spans="1:7" ht="15.75">
      <c r="A1283" s="31"/>
      <c r="B1283" s="32" t="s">
        <v>139</v>
      </c>
      <c r="C1283" s="25">
        <v>20</v>
      </c>
      <c r="D1283" s="33" t="s">
        <v>108</v>
      </c>
      <c r="E1283" s="885"/>
      <c r="F1283" s="33"/>
      <c r="G1283" s="28">
        <f>C1283*E1283</f>
        <v>0</v>
      </c>
    </row>
    <row r="1284" spans="1:7" ht="15.75">
      <c r="A1284" s="31"/>
      <c r="B1284" s="32"/>
      <c r="C1284" s="25"/>
      <c r="D1284" s="33"/>
      <c r="E1284" s="885"/>
      <c r="F1284" s="33"/>
      <c r="G1284" s="28"/>
    </row>
    <row r="1285" spans="1:7" ht="63">
      <c r="A1285" s="31">
        <v>11</v>
      </c>
      <c r="B1285" s="34" t="s">
        <v>638</v>
      </c>
      <c r="C1285" s="25"/>
      <c r="D1285" s="33"/>
      <c r="E1285" s="885"/>
      <c r="F1285" s="33"/>
      <c r="G1285" s="28"/>
    </row>
    <row r="1286" spans="1:7" ht="15.75">
      <c r="A1286" s="31"/>
      <c r="B1286" s="32"/>
      <c r="C1286" s="25"/>
      <c r="D1286" s="33"/>
      <c r="E1286" s="885"/>
      <c r="F1286" s="33"/>
      <c r="G1286" s="28"/>
    </row>
    <row r="1287" spans="1:7" ht="15.75">
      <c r="A1287" s="31"/>
      <c r="B1287" s="32" t="s">
        <v>169</v>
      </c>
      <c r="C1287" s="25">
        <v>94</v>
      </c>
      <c r="D1287" s="33" t="s">
        <v>108</v>
      </c>
      <c r="E1287" s="885"/>
      <c r="F1287" s="33"/>
      <c r="G1287" s="28">
        <f>C1287*E1287</f>
        <v>0</v>
      </c>
    </row>
    <row r="1288" spans="1:7" ht="15.75">
      <c r="A1288" s="31"/>
      <c r="B1288" s="32"/>
      <c r="C1288" s="25"/>
      <c r="D1288" s="33"/>
      <c r="E1288" s="885"/>
      <c r="F1288" s="33"/>
      <c r="G1288" s="28"/>
    </row>
    <row r="1289" spans="1:7" ht="63">
      <c r="A1289" s="31">
        <v>12</v>
      </c>
      <c r="B1289" s="34" t="s">
        <v>639</v>
      </c>
      <c r="C1289" s="25"/>
      <c r="D1289" s="33"/>
      <c r="E1289" s="885"/>
      <c r="F1289" s="33"/>
      <c r="G1289" s="28"/>
    </row>
    <row r="1290" spans="1:7" ht="15.75">
      <c r="A1290" s="31"/>
      <c r="B1290" s="34"/>
      <c r="C1290" s="25"/>
      <c r="D1290" s="33"/>
      <c r="E1290" s="885"/>
      <c r="F1290" s="33"/>
      <c r="G1290" s="28"/>
    </row>
    <row r="1291" spans="1:7" ht="15.75">
      <c r="A1291" s="31"/>
      <c r="B1291" s="34" t="s">
        <v>213</v>
      </c>
      <c r="C1291" s="25"/>
      <c r="D1291" s="33"/>
      <c r="E1291" s="885"/>
      <c r="F1291" s="33"/>
      <c r="G1291" s="28"/>
    </row>
    <row r="1292" spans="1:7" ht="15.75">
      <c r="A1292" s="31"/>
      <c r="B1292" s="34"/>
      <c r="C1292" s="25"/>
      <c r="D1292" s="33"/>
      <c r="E1292" s="885"/>
      <c r="F1292" s="33"/>
      <c r="G1292" s="28"/>
    </row>
    <row r="1293" spans="1:7" ht="15.75">
      <c r="A1293" s="31"/>
      <c r="B1293" s="34" t="s">
        <v>212</v>
      </c>
      <c r="C1293" s="20"/>
      <c r="D1293" s="20"/>
      <c r="E1293" s="885"/>
      <c r="F1293" s="20"/>
      <c r="G1293" s="28"/>
    </row>
    <row r="1294" spans="1:7" ht="15.75">
      <c r="A1294" s="31"/>
      <c r="B1294" s="32" t="s">
        <v>213</v>
      </c>
      <c r="C1294" s="25">
        <v>30</v>
      </c>
      <c r="D1294" s="33" t="s">
        <v>108</v>
      </c>
      <c r="E1294" s="885"/>
      <c r="F1294" s="33"/>
      <c r="G1294" s="28">
        <f>C1294*E1294</f>
        <v>0</v>
      </c>
    </row>
    <row r="1295" spans="1:7" ht="15.75">
      <c r="A1295" s="31"/>
      <c r="B1295" s="24"/>
      <c r="C1295" s="20"/>
      <c r="D1295" s="20"/>
      <c r="E1295" s="885"/>
      <c r="F1295" s="20"/>
      <c r="G1295" s="28"/>
    </row>
    <row r="1296" spans="1:7" ht="15.75">
      <c r="A1296" s="31"/>
      <c r="B1296" s="34" t="s">
        <v>214</v>
      </c>
      <c r="C1296" s="20"/>
      <c r="D1296" s="20"/>
      <c r="E1296" s="885"/>
      <c r="F1296" s="20"/>
      <c r="G1296" s="28"/>
    </row>
    <row r="1297" spans="1:7" ht="15.75">
      <c r="A1297" s="31"/>
      <c r="B1297" s="32" t="s">
        <v>213</v>
      </c>
      <c r="C1297" s="25">
        <v>30</v>
      </c>
      <c r="D1297" s="33" t="s">
        <v>108</v>
      </c>
      <c r="E1297" s="885"/>
      <c r="F1297" s="33"/>
      <c r="G1297" s="28">
        <f>C1297*E1297</f>
        <v>0</v>
      </c>
    </row>
    <row r="1298" spans="1:7" ht="15.75">
      <c r="A1298" s="31"/>
      <c r="B1298" s="24"/>
      <c r="C1298" s="20"/>
      <c r="D1298" s="20"/>
      <c r="E1298" s="885"/>
      <c r="F1298" s="20"/>
      <c r="G1298" s="28"/>
    </row>
    <row r="1299" spans="1:7" ht="15.75">
      <c r="A1299" s="31"/>
      <c r="B1299" s="34" t="s">
        <v>215</v>
      </c>
      <c r="C1299" s="20"/>
      <c r="D1299" s="20"/>
      <c r="E1299" s="885"/>
      <c r="F1299" s="20"/>
      <c r="G1299" s="28"/>
    </row>
    <row r="1300" spans="1:7" ht="15.75">
      <c r="A1300" s="31"/>
      <c r="B1300" s="32" t="s">
        <v>213</v>
      </c>
      <c r="C1300" s="25">
        <v>30</v>
      </c>
      <c r="D1300" s="33" t="s">
        <v>108</v>
      </c>
      <c r="E1300" s="885"/>
      <c r="F1300" s="33"/>
      <c r="G1300" s="28">
        <f>C1300*E1300</f>
        <v>0</v>
      </c>
    </row>
    <row r="1301" spans="1:7" ht="15.75">
      <c r="A1301" s="31"/>
      <c r="B1301" s="32"/>
      <c r="C1301" s="25"/>
      <c r="D1301" s="33"/>
      <c r="E1301" s="25"/>
      <c r="F1301" s="33"/>
      <c r="G1301" s="28"/>
    </row>
    <row r="1302" spans="1:7" ht="31.5">
      <c r="A1302" s="31"/>
      <c r="B1302" s="35" t="s">
        <v>2883</v>
      </c>
      <c r="C1302" s="25">
        <v>1</v>
      </c>
      <c r="D1302" s="33"/>
      <c r="E1302" s="885"/>
      <c r="F1302" s="33"/>
      <c r="G1302" s="28">
        <f>C1302*E1302</f>
        <v>0</v>
      </c>
    </row>
    <row r="1303" spans="1:7" ht="15.75">
      <c r="A1303" s="31"/>
      <c r="B1303" s="32"/>
      <c r="C1303" s="25"/>
      <c r="D1303" s="33"/>
      <c r="E1303" s="25"/>
      <c r="F1303" s="33"/>
      <c r="G1303" s="28"/>
    </row>
    <row r="1304" spans="1:7" ht="15.75">
      <c r="A1304" s="20"/>
      <c r="B1304" s="24"/>
      <c r="C1304" s="20"/>
      <c r="D1304" s="20"/>
      <c r="E1304" s="22" t="s">
        <v>147</v>
      </c>
      <c r="F1304" s="21"/>
      <c r="G1304" s="30">
        <f>SUM(G1217:G1302)</f>
        <v>0</v>
      </c>
    </row>
    <row r="1305" spans="1:7" ht="15.75">
      <c r="A1305" s="20"/>
      <c r="B1305" s="24"/>
      <c r="C1305" s="20"/>
      <c r="D1305" s="20"/>
      <c r="E1305" s="25"/>
      <c r="F1305" s="20"/>
      <c r="G1305" s="28"/>
    </row>
    <row r="1306" spans="1:7" ht="15.75">
      <c r="A1306" s="26" t="s">
        <v>76</v>
      </c>
      <c r="B1306" s="27" t="s">
        <v>77</v>
      </c>
      <c r="C1306" s="20"/>
      <c r="D1306" s="20"/>
      <c r="E1306" s="25"/>
      <c r="F1306" s="20"/>
      <c r="G1306" s="28"/>
    </row>
    <row r="1307" spans="1:7" ht="15.75">
      <c r="A1307" s="26"/>
      <c r="B1307" s="27"/>
      <c r="C1307" s="20"/>
      <c r="D1307" s="20"/>
      <c r="E1307" s="25"/>
      <c r="F1307" s="20"/>
      <c r="G1307" s="28"/>
    </row>
    <row r="1308" spans="1:7" ht="15.75">
      <c r="A1308" s="20"/>
      <c r="B1308" s="14" t="s">
        <v>181</v>
      </c>
      <c r="C1308" s="20"/>
      <c r="D1308" s="20"/>
      <c r="E1308" s="25"/>
      <c r="F1308" s="20"/>
      <c r="G1308" s="28"/>
    </row>
    <row r="1309" spans="1:7" ht="15.75">
      <c r="A1309" s="20"/>
      <c r="B1309" s="14"/>
      <c r="C1309" s="20"/>
      <c r="D1309" s="20"/>
      <c r="E1309" s="25"/>
      <c r="F1309" s="20"/>
      <c r="G1309" s="28"/>
    </row>
    <row r="1310" spans="1:7" ht="126">
      <c r="A1310" s="31">
        <v>1</v>
      </c>
      <c r="B1310" s="34" t="s">
        <v>640</v>
      </c>
      <c r="C1310" s="20"/>
      <c r="D1310" s="20"/>
      <c r="E1310" s="25"/>
      <c r="F1310" s="20"/>
      <c r="G1310" s="28"/>
    </row>
    <row r="1311" spans="1:7" ht="15.75">
      <c r="A1311" s="31"/>
      <c r="B1311" s="34"/>
      <c r="C1311" s="20"/>
      <c r="D1311" s="20"/>
      <c r="E1311" s="25"/>
      <c r="F1311" s="20"/>
      <c r="G1311" s="28"/>
    </row>
    <row r="1312" spans="1:7" ht="15.75">
      <c r="A1312" s="31"/>
      <c r="B1312" s="32" t="s">
        <v>139</v>
      </c>
      <c r="C1312" s="25">
        <v>475</v>
      </c>
      <c r="D1312" s="33" t="s">
        <v>108</v>
      </c>
      <c r="E1312" s="885"/>
      <c r="F1312" s="33"/>
      <c r="G1312" s="28">
        <f>C1312*E1312</f>
        <v>0</v>
      </c>
    </row>
    <row r="1313" spans="1:7" ht="15.75">
      <c r="A1313" s="31"/>
      <c r="B1313" s="32"/>
      <c r="C1313" s="25"/>
      <c r="D1313" s="33"/>
      <c r="E1313" s="885"/>
      <c r="F1313" s="33"/>
      <c r="G1313" s="28"/>
    </row>
    <row r="1314" spans="1:7" ht="150.75" customHeight="1">
      <c r="A1314" s="31">
        <v>2</v>
      </c>
      <c r="B1314" s="35" t="s">
        <v>641</v>
      </c>
      <c r="C1314" s="25"/>
      <c r="D1314" s="33"/>
      <c r="E1314" s="885"/>
      <c r="F1314" s="33"/>
      <c r="G1314" s="28"/>
    </row>
    <row r="1315" spans="1:7" ht="15.75">
      <c r="A1315" s="31"/>
      <c r="B1315" s="35"/>
      <c r="C1315" s="25"/>
      <c r="D1315" s="33"/>
      <c r="E1315" s="885"/>
      <c r="F1315" s="33"/>
      <c r="G1315" s="28"/>
    </row>
    <row r="1316" spans="1:7" ht="15.75">
      <c r="A1316" s="31"/>
      <c r="B1316" s="32" t="s">
        <v>139</v>
      </c>
      <c r="C1316" s="25">
        <v>165</v>
      </c>
      <c r="D1316" s="33" t="s">
        <v>108</v>
      </c>
      <c r="E1316" s="885"/>
      <c r="F1316" s="33"/>
      <c r="G1316" s="28">
        <f>C1316*E1316</f>
        <v>0</v>
      </c>
    </row>
    <row r="1317" spans="1:7" ht="15.75">
      <c r="A1317" s="31"/>
      <c r="B1317" s="32"/>
      <c r="C1317" s="25"/>
      <c r="D1317" s="33"/>
      <c r="E1317" s="885"/>
      <c r="F1317" s="33"/>
      <c r="G1317" s="28"/>
    </row>
    <row r="1318" spans="1:7" ht="78.75">
      <c r="A1318" s="31">
        <v>3</v>
      </c>
      <c r="B1318" s="35" t="s">
        <v>642</v>
      </c>
      <c r="C1318" s="25"/>
      <c r="D1318" s="33"/>
      <c r="E1318" s="885"/>
      <c r="F1318" s="33"/>
      <c r="G1318" s="28"/>
    </row>
    <row r="1319" spans="1:7" ht="15.75">
      <c r="A1319" s="31"/>
      <c r="B1319" s="35"/>
      <c r="C1319" s="25"/>
      <c r="D1319" s="33"/>
      <c r="E1319" s="885"/>
      <c r="F1319" s="33"/>
      <c r="G1319" s="28"/>
    </row>
    <row r="1320" spans="1:7" ht="15.75">
      <c r="A1320" s="31"/>
      <c r="B1320" s="32" t="s">
        <v>169</v>
      </c>
      <c r="C1320" s="25">
        <v>6.9</v>
      </c>
      <c r="D1320" s="33" t="s">
        <v>108</v>
      </c>
      <c r="E1320" s="885"/>
      <c r="F1320" s="33"/>
      <c r="G1320" s="28">
        <f>C1320*E1320</f>
        <v>0</v>
      </c>
    </row>
    <row r="1321" spans="1:7" ht="15.75">
      <c r="A1321" s="31"/>
      <c r="B1321" s="32"/>
      <c r="C1321" s="25"/>
      <c r="D1321" s="33"/>
      <c r="E1321" s="885"/>
      <c r="F1321" s="33"/>
      <c r="G1321" s="28"/>
    </row>
    <row r="1322" spans="1:7" ht="63">
      <c r="A1322" s="31">
        <v>4</v>
      </c>
      <c r="B1322" s="35" t="s">
        <v>643</v>
      </c>
      <c r="C1322" s="25"/>
      <c r="D1322" s="33"/>
      <c r="E1322" s="885"/>
      <c r="F1322" s="33"/>
      <c r="G1322" s="28"/>
    </row>
    <row r="1323" spans="1:7" ht="15.75">
      <c r="A1323" s="31"/>
      <c r="B1323" s="35"/>
      <c r="C1323" s="25"/>
      <c r="D1323" s="33"/>
      <c r="E1323" s="885"/>
      <c r="F1323" s="33"/>
      <c r="G1323" s="28"/>
    </row>
    <row r="1324" spans="1:7" ht="15.75">
      <c r="A1324" s="31"/>
      <c r="B1324" s="32" t="s">
        <v>139</v>
      </c>
      <c r="C1324" s="25">
        <v>61.9</v>
      </c>
      <c r="D1324" s="33" t="s">
        <v>108</v>
      </c>
      <c r="E1324" s="885"/>
      <c r="F1324" s="33"/>
      <c r="G1324" s="28">
        <f>C1324*E1324</f>
        <v>0</v>
      </c>
    </row>
    <row r="1325" spans="1:7" ht="15.75">
      <c r="A1325" s="31"/>
      <c r="B1325" s="32"/>
      <c r="C1325" s="25"/>
      <c r="D1325" s="33"/>
      <c r="E1325" s="885"/>
      <c r="F1325" s="33"/>
      <c r="G1325" s="28"/>
    </row>
    <row r="1326" spans="1:7" ht="78.75">
      <c r="A1326" s="31">
        <v>5</v>
      </c>
      <c r="B1326" s="35" t="s">
        <v>644</v>
      </c>
      <c r="C1326" s="25"/>
      <c r="D1326" s="33"/>
      <c r="E1326" s="885"/>
      <c r="F1326" s="33"/>
      <c r="G1326" s="28"/>
    </row>
    <row r="1327" spans="1:7" ht="15.75">
      <c r="A1327" s="31"/>
      <c r="B1327" s="35"/>
      <c r="C1327" s="25"/>
      <c r="D1327" s="33"/>
      <c r="E1327" s="885"/>
      <c r="F1327" s="33"/>
      <c r="G1327" s="28"/>
    </row>
    <row r="1328" spans="1:7" ht="15.75">
      <c r="A1328" s="31"/>
      <c r="B1328" s="32" t="s">
        <v>139</v>
      </c>
      <c r="C1328" s="25">
        <v>9</v>
      </c>
      <c r="D1328" s="33" t="s">
        <v>108</v>
      </c>
      <c r="E1328" s="885"/>
      <c r="F1328" s="33"/>
      <c r="G1328" s="28">
        <f>C1328*E1328</f>
        <v>0</v>
      </c>
    </row>
    <row r="1329" spans="1:7" ht="15.75">
      <c r="A1329" s="31"/>
      <c r="B1329" s="32"/>
      <c r="C1329" s="25"/>
      <c r="D1329" s="33"/>
      <c r="E1329" s="885"/>
      <c r="F1329" s="33"/>
      <c r="G1329" s="28"/>
    </row>
    <row r="1330" spans="1:7" ht="94.5">
      <c r="A1330" s="31">
        <v>6</v>
      </c>
      <c r="B1330" s="34" t="s">
        <v>645</v>
      </c>
      <c r="C1330" s="52"/>
      <c r="D1330" s="52"/>
      <c r="E1330" s="889"/>
      <c r="F1330" s="52"/>
      <c r="G1330" s="41"/>
    </row>
    <row r="1331" spans="1:7" ht="15.75">
      <c r="A1331" s="31"/>
      <c r="B1331" s="51"/>
      <c r="C1331" s="52"/>
      <c r="D1331" s="52"/>
      <c r="E1331" s="889"/>
      <c r="F1331" s="52"/>
      <c r="G1331" s="41"/>
    </row>
    <row r="1332" spans="1:7" ht="15.75">
      <c r="A1332" s="20"/>
      <c r="B1332" s="32" t="s">
        <v>139</v>
      </c>
      <c r="C1332" s="25">
        <v>106</v>
      </c>
      <c r="D1332" s="33" t="s">
        <v>108</v>
      </c>
      <c r="E1332" s="885"/>
      <c r="F1332" s="33"/>
      <c r="G1332" s="28">
        <f>C1332*E1332</f>
        <v>0</v>
      </c>
    </row>
    <row r="1333" spans="1:7" ht="15.75">
      <c r="A1333" s="20"/>
      <c r="B1333" s="32"/>
      <c r="C1333" s="25"/>
      <c r="D1333" s="33"/>
      <c r="E1333" s="885"/>
      <c r="F1333" s="33"/>
      <c r="G1333" s="28"/>
    </row>
    <row r="1334" spans="1:7" ht="15.75">
      <c r="A1334" s="31">
        <v>7</v>
      </c>
      <c r="B1334" s="35" t="s">
        <v>646</v>
      </c>
      <c r="C1334" s="25"/>
      <c r="D1334" s="33"/>
      <c r="E1334" s="885"/>
      <c r="F1334" s="33"/>
      <c r="G1334" s="28"/>
    </row>
    <row r="1335" spans="1:7" ht="15.75">
      <c r="A1335" s="20"/>
      <c r="B1335" s="32"/>
      <c r="C1335" s="25"/>
      <c r="D1335" s="33"/>
      <c r="E1335" s="885"/>
      <c r="F1335" s="33"/>
      <c r="G1335" s="28"/>
    </row>
    <row r="1336" spans="1:7" ht="15.75">
      <c r="A1336" s="20"/>
      <c r="B1336" s="32" t="s">
        <v>139</v>
      </c>
      <c r="C1336" s="25">
        <v>15</v>
      </c>
      <c r="D1336" s="33" t="s">
        <v>108</v>
      </c>
      <c r="E1336" s="885"/>
      <c r="F1336" s="33"/>
      <c r="G1336" s="28">
        <f>C1336*E1336</f>
        <v>0</v>
      </c>
    </row>
    <row r="1337" spans="1:7" ht="94.5">
      <c r="A1337" s="31">
        <v>8</v>
      </c>
      <c r="B1337" s="34" t="s">
        <v>647</v>
      </c>
      <c r="C1337" s="20"/>
      <c r="D1337" s="20"/>
      <c r="E1337" s="885"/>
      <c r="F1337" s="20"/>
      <c r="G1337" s="28"/>
    </row>
    <row r="1338" spans="1:7" ht="15.75">
      <c r="A1338" s="37"/>
      <c r="B1338" s="34"/>
      <c r="C1338" s="20"/>
      <c r="D1338" s="20"/>
      <c r="E1338" s="885"/>
      <c r="F1338" s="20"/>
      <c r="G1338" s="28"/>
    </row>
    <row r="1339" spans="1:7" ht="15.75">
      <c r="A1339" s="52"/>
      <c r="B1339" s="32" t="s">
        <v>139</v>
      </c>
      <c r="C1339" s="25">
        <v>15</v>
      </c>
      <c r="D1339" s="33" t="s">
        <v>108</v>
      </c>
      <c r="E1339" s="885"/>
      <c r="F1339" s="33"/>
      <c r="G1339" s="28">
        <f>C1339*E1339</f>
        <v>0</v>
      </c>
    </row>
    <row r="1340" spans="1:7" ht="15.75">
      <c r="A1340" s="20"/>
      <c r="B1340" s="32"/>
      <c r="C1340" s="25"/>
      <c r="D1340" s="33"/>
      <c r="E1340" s="885"/>
      <c r="F1340" s="33"/>
      <c r="G1340" s="28"/>
    </row>
    <row r="1341" spans="1:7" ht="47.25">
      <c r="A1341" s="31">
        <v>9</v>
      </c>
      <c r="B1341" s="34" t="s">
        <v>648</v>
      </c>
      <c r="C1341" s="20"/>
      <c r="D1341" s="20"/>
      <c r="E1341" s="885"/>
      <c r="F1341" s="20"/>
      <c r="G1341" s="28"/>
    </row>
    <row r="1342" spans="1:7" ht="15.75">
      <c r="A1342" s="31"/>
      <c r="B1342" s="34"/>
      <c r="C1342" s="20"/>
      <c r="D1342" s="20"/>
      <c r="E1342" s="885"/>
      <c r="F1342" s="20"/>
      <c r="G1342" s="28"/>
    </row>
    <row r="1343" spans="1:7" ht="15.75">
      <c r="A1343" s="31"/>
      <c r="B1343" s="32" t="s">
        <v>139</v>
      </c>
      <c r="C1343" s="25">
        <v>4.6</v>
      </c>
      <c r="D1343" s="33" t="s">
        <v>108</v>
      </c>
      <c r="E1343" s="885"/>
      <c r="F1343" s="33"/>
      <c r="G1343" s="28">
        <f>C1343*E1343</f>
        <v>0</v>
      </c>
    </row>
    <row r="1344" spans="1:7" ht="15.75">
      <c r="A1344" s="31"/>
      <c r="B1344" s="32"/>
      <c r="C1344" s="25"/>
      <c r="D1344" s="33"/>
      <c r="E1344" s="885"/>
      <c r="F1344" s="33"/>
      <c r="G1344" s="28"/>
    </row>
    <row r="1345" spans="1:7" ht="90.75" customHeight="1">
      <c r="A1345" s="31">
        <v>10</v>
      </c>
      <c r="B1345" s="34" t="s">
        <v>649</v>
      </c>
      <c r="C1345" s="20"/>
      <c r="D1345" s="20"/>
      <c r="E1345" s="885"/>
      <c r="F1345" s="20"/>
      <c r="G1345" s="28"/>
    </row>
    <row r="1346" spans="1:7" ht="15.75">
      <c r="A1346" s="31"/>
      <c r="B1346" s="34"/>
      <c r="C1346" s="20"/>
      <c r="D1346" s="20"/>
      <c r="E1346" s="885"/>
      <c r="F1346" s="20"/>
      <c r="G1346" s="28"/>
    </row>
    <row r="1347" spans="1:7" ht="15.75">
      <c r="A1347" s="31"/>
      <c r="B1347" s="32" t="s">
        <v>112</v>
      </c>
      <c r="C1347" s="25">
        <v>1</v>
      </c>
      <c r="D1347" s="33" t="s">
        <v>108</v>
      </c>
      <c r="E1347" s="885"/>
      <c r="F1347" s="33"/>
      <c r="G1347" s="28">
        <f>C1347*E1347</f>
        <v>0</v>
      </c>
    </row>
    <row r="1348" spans="1:7" ht="15.75">
      <c r="A1348" s="31"/>
      <c r="B1348" s="32"/>
      <c r="C1348" s="25"/>
      <c r="D1348" s="33"/>
      <c r="E1348" s="25"/>
      <c r="F1348" s="33"/>
      <c r="G1348" s="28"/>
    </row>
    <row r="1349" spans="1:7" ht="76.5" customHeight="1">
      <c r="A1349" s="31">
        <v>11</v>
      </c>
      <c r="B1349" s="34" t="s">
        <v>650</v>
      </c>
      <c r="C1349" s="20"/>
      <c r="D1349" s="20"/>
      <c r="E1349" s="25"/>
      <c r="F1349" s="20"/>
      <c r="G1349" s="28"/>
    </row>
    <row r="1350" spans="1:7" ht="15.75">
      <c r="A1350" s="31"/>
      <c r="B1350" s="34"/>
      <c r="C1350" s="20"/>
      <c r="D1350" s="20"/>
      <c r="E1350" s="25"/>
      <c r="F1350" s="20"/>
      <c r="G1350" s="28"/>
    </row>
    <row r="1351" spans="1:7" ht="15.75">
      <c r="A1351" s="31"/>
      <c r="B1351" s="32" t="s">
        <v>2884</v>
      </c>
      <c r="C1351" s="25">
        <v>1</v>
      </c>
      <c r="D1351" s="33"/>
      <c r="E1351" s="885"/>
      <c r="F1351" s="33"/>
      <c r="G1351" s="28">
        <f>C1351*E1351</f>
        <v>0</v>
      </c>
    </row>
    <row r="1352" spans="1:7" ht="15.75">
      <c r="A1352" s="31"/>
      <c r="B1352" s="32"/>
      <c r="C1352" s="25"/>
      <c r="D1352" s="33"/>
      <c r="E1352" s="25"/>
      <c r="F1352" s="33"/>
      <c r="G1352" s="28"/>
    </row>
    <row r="1353" spans="1:7" ht="15.75">
      <c r="A1353" s="20"/>
      <c r="B1353" s="24"/>
      <c r="C1353" s="20"/>
      <c r="D1353" s="20"/>
      <c r="E1353" s="22" t="s">
        <v>147</v>
      </c>
      <c r="F1353" s="21"/>
      <c r="G1353" s="30">
        <f>SUM(G1312:G1351)</f>
        <v>0</v>
      </c>
    </row>
    <row r="1354" spans="1:7" ht="15.75">
      <c r="A1354" s="20"/>
      <c r="B1354" s="24"/>
      <c r="C1354" s="20"/>
      <c r="D1354" s="20"/>
      <c r="E1354" s="22"/>
      <c r="F1354" s="21"/>
      <c r="G1354" s="30"/>
    </row>
    <row r="1355" spans="1:7" ht="15.75">
      <c r="A1355" s="26" t="s">
        <v>78</v>
      </c>
      <c r="B1355" s="27" t="s">
        <v>79</v>
      </c>
      <c r="C1355" s="20"/>
      <c r="D1355" s="20"/>
      <c r="E1355" s="22"/>
      <c r="F1355" s="21"/>
      <c r="G1355" s="30"/>
    </row>
    <row r="1356" spans="1:7" ht="15.75">
      <c r="A1356" s="26"/>
      <c r="B1356" s="27"/>
      <c r="C1356" s="20"/>
      <c r="D1356" s="20"/>
      <c r="E1356" s="22"/>
      <c r="F1356" s="21"/>
      <c r="G1356" s="30"/>
    </row>
    <row r="1357" spans="1:7" ht="15.75">
      <c r="A1357" s="26"/>
      <c r="B1357" s="27" t="s">
        <v>96</v>
      </c>
      <c r="C1357" s="20"/>
      <c r="D1357" s="20"/>
      <c r="E1357" s="22"/>
      <c r="F1357" s="21"/>
      <c r="G1357" s="30"/>
    </row>
    <row r="1358" spans="1:7" ht="15.75">
      <c r="A1358" s="20"/>
      <c r="B1358" s="14" t="s">
        <v>181</v>
      </c>
      <c r="C1358" s="20"/>
      <c r="D1358" s="20"/>
      <c r="E1358" s="22"/>
      <c r="F1358" s="21"/>
      <c r="G1358" s="30"/>
    </row>
    <row r="1359" spans="1:7" ht="15.75">
      <c r="A1359" s="20"/>
      <c r="B1359" s="14" t="s">
        <v>651</v>
      </c>
      <c r="C1359" s="20"/>
      <c r="D1359" s="20"/>
      <c r="E1359" s="22"/>
      <c r="F1359" s="21"/>
      <c r="G1359" s="30"/>
    </row>
    <row r="1360" spans="1:7" ht="15.75">
      <c r="A1360" s="20"/>
      <c r="B1360" s="14"/>
      <c r="C1360" s="20"/>
      <c r="D1360" s="20"/>
      <c r="E1360" s="22"/>
      <c r="F1360" s="21"/>
      <c r="G1360" s="30"/>
    </row>
    <row r="1361" spans="1:7" ht="94.5">
      <c r="A1361" s="31">
        <v>1</v>
      </c>
      <c r="B1361" s="34" t="s">
        <v>652</v>
      </c>
      <c r="C1361" s="20"/>
      <c r="D1361" s="20"/>
      <c r="E1361" s="25"/>
      <c r="F1361" s="20"/>
      <c r="G1361" s="28"/>
    </row>
    <row r="1362" spans="1:7" ht="15.75">
      <c r="A1362" s="31"/>
      <c r="B1362" s="34"/>
      <c r="C1362" s="20"/>
      <c r="D1362" s="20"/>
      <c r="E1362" s="25"/>
      <c r="F1362" s="20"/>
      <c r="G1362" s="28"/>
    </row>
    <row r="1363" spans="1:7" ht="15.75">
      <c r="A1363" s="31"/>
      <c r="B1363" s="34" t="s">
        <v>653</v>
      </c>
      <c r="C1363" s="20"/>
      <c r="D1363" s="20"/>
      <c r="E1363" s="25"/>
      <c r="F1363" s="20"/>
      <c r="G1363" s="28"/>
    </row>
    <row r="1364" spans="1:7" ht="15.75">
      <c r="A1364" s="20"/>
      <c r="B1364" s="32" t="s">
        <v>139</v>
      </c>
      <c r="C1364" s="25">
        <v>590</v>
      </c>
      <c r="D1364" s="33" t="s">
        <v>108</v>
      </c>
      <c r="E1364" s="885"/>
      <c r="F1364" s="33"/>
      <c r="G1364" s="28">
        <f>C1364*E1364</f>
        <v>0</v>
      </c>
    </row>
    <row r="1365" spans="1:7" ht="15.75">
      <c r="A1365" s="31"/>
      <c r="B1365" s="34" t="s">
        <v>654</v>
      </c>
      <c r="C1365" s="20"/>
      <c r="D1365" s="20"/>
      <c r="E1365" s="885"/>
      <c r="F1365" s="20"/>
      <c r="G1365" s="28"/>
    </row>
    <row r="1366" spans="1:7" ht="15.75">
      <c r="A1366" s="31"/>
      <c r="B1366" s="32" t="s">
        <v>139</v>
      </c>
      <c r="C1366" s="25">
        <v>92</v>
      </c>
      <c r="D1366" s="33" t="s">
        <v>108</v>
      </c>
      <c r="E1366" s="885"/>
      <c r="F1366" s="33"/>
      <c r="G1366" s="28">
        <f>C1366*E1366</f>
        <v>0</v>
      </c>
    </row>
    <row r="1367" spans="1:7" ht="15.75">
      <c r="A1367" s="31"/>
      <c r="B1367" s="32"/>
      <c r="C1367" s="25"/>
      <c r="D1367" s="33"/>
      <c r="E1367" s="885"/>
      <c r="F1367" s="33"/>
      <c r="G1367" s="28"/>
    </row>
    <row r="1368" spans="1:9" ht="173.25">
      <c r="A1368" s="31">
        <v>2</v>
      </c>
      <c r="B1368" s="34" t="s">
        <v>655</v>
      </c>
      <c r="C1368" s="20"/>
      <c r="D1368" s="20"/>
      <c r="E1368" s="885"/>
      <c r="F1368" s="20"/>
      <c r="G1368" s="28"/>
      <c r="I1368" s="16"/>
    </row>
    <row r="1369" spans="1:9" ht="15.75">
      <c r="A1369" s="31"/>
      <c r="B1369" s="34"/>
      <c r="C1369" s="20"/>
      <c r="D1369" s="20"/>
      <c r="E1369" s="885"/>
      <c r="F1369" s="20"/>
      <c r="G1369" s="28"/>
      <c r="I1369" s="16"/>
    </row>
    <row r="1370" spans="1:7" ht="15.75">
      <c r="A1370" s="20"/>
      <c r="B1370" s="32" t="s">
        <v>139</v>
      </c>
      <c r="C1370" s="25">
        <v>134</v>
      </c>
      <c r="D1370" s="33" t="s">
        <v>108</v>
      </c>
      <c r="E1370" s="885"/>
      <c r="F1370" s="33"/>
      <c r="G1370" s="28">
        <f>C1370*E1370</f>
        <v>0</v>
      </c>
    </row>
    <row r="1371" spans="1:7" ht="15.75">
      <c r="A1371" s="20"/>
      <c r="B1371" s="32"/>
      <c r="C1371" s="25"/>
      <c r="D1371" s="33"/>
      <c r="E1371" s="885"/>
      <c r="F1371" s="33"/>
      <c r="G1371" s="28"/>
    </row>
    <row r="1372" spans="1:7" ht="45" customHeight="1">
      <c r="A1372" s="31">
        <v>3</v>
      </c>
      <c r="B1372" s="24" t="s">
        <v>656</v>
      </c>
      <c r="C1372" s="20"/>
      <c r="D1372" s="20"/>
      <c r="E1372" s="886"/>
      <c r="F1372" s="21"/>
      <c r="G1372" s="30"/>
    </row>
    <row r="1373" spans="1:7" ht="15.75">
      <c r="A1373" s="31"/>
      <c r="B1373" s="24"/>
      <c r="C1373" s="20"/>
      <c r="D1373" s="20"/>
      <c r="E1373" s="886"/>
      <c r="F1373" s="21"/>
      <c r="G1373" s="30"/>
    </row>
    <row r="1374" spans="1:7" ht="15.75">
      <c r="A1374" s="31"/>
      <c r="B1374" s="32" t="s">
        <v>657</v>
      </c>
      <c r="C1374" s="25">
        <v>1450</v>
      </c>
      <c r="D1374" s="33" t="s">
        <v>108</v>
      </c>
      <c r="E1374" s="885"/>
      <c r="F1374" s="33"/>
      <c r="G1374" s="28">
        <f>C1374*E1374</f>
        <v>0</v>
      </c>
    </row>
    <row r="1375" spans="1:7" ht="15.75">
      <c r="A1375" s="31"/>
      <c r="B1375" s="5"/>
      <c r="C1375" s="20"/>
      <c r="D1375" s="20"/>
      <c r="E1375" s="22"/>
      <c r="F1375" s="21"/>
      <c r="G1375" s="30"/>
    </row>
    <row r="1376" spans="1:9" ht="15.75">
      <c r="A1376" s="20"/>
      <c r="B1376" s="24"/>
      <c r="C1376" s="20"/>
      <c r="D1376" s="20"/>
      <c r="E1376" s="22" t="s">
        <v>147</v>
      </c>
      <c r="F1376" s="21"/>
      <c r="G1376" s="30">
        <f>SUM(G1364:G1374)</f>
        <v>0</v>
      </c>
      <c r="I1376" s="16"/>
    </row>
    <row r="1377" spans="1:7" ht="15.75">
      <c r="A1377" s="20"/>
      <c r="B1377" s="24"/>
      <c r="C1377" s="20"/>
      <c r="D1377" s="20"/>
      <c r="E1377" s="22"/>
      <c r="F1377" s="21"/>
      <c r="G1377" s="30"/>
    </row>
    <row r="1378" spans="1:7" ht="15.75">
      <c r="A1378" s="26" t="s">
        <v>80</v>
      </c>
      <c r="B1378" s="27" t="s">
        <v>658</v>
      </c>
      <c r="C1378" s="20"/>
      <c r="D1378" s="20"/>
      <c r="E1378" s="25"/>
      <c r="F1378" s="20"/>
      <c r="G1378" s="28"/>
    </row>
    <row r="1379" spans="1:7" ht="15.75">
      <c r="A1379" s="20"/>
      <c r="B1379" s="14" t="s">
        <v>181</v>
      </c>
      <c r="C1379" s="20"/>
      <c r="D1379" s="20"/>
      <c r="E1379" s="25"/>
      <c r="F1379" s="20"/>
      <c r="G1379" s="28"/>
    </row>
    <row r="1380" spans="1:7" ht="15.75">
      <c r="A1380" s="20"/>
      <c r="B1380" s="14"/>
      <c r="C1380" s="20"/>
      <c r="D1380" s="20"/>
      <c r="E1380" s="25"/>
      <c r="F1380" s="20"/>
      <c r="G1380" s="28"/>
    </row>
    <row r="1381" spans="1:7" ht="204.75">
      <c r="A1381" s="31">
        <v>1</v>
      </c>
      <c r="B1381" s="24" t="s">
        <v>659</v>
      </c>
      <c r="C1381" s="20"/>
      <c r="D1381" s="20"/>
      <c r="E1381" s="25"/>
      <c r="F1381" s="20"/>
      <c r="G1381" s="28"/>
    </row>
    <row r="1382" spans="1:7" ht="15.75">
      <c r="A1382" s="31"/>
      <c r="B1382" s="24"/>
      <c r="C1382" s="20"/>
      <c r="D1382" s="20"/>
      <c r="E1382" s="25"/>
      <c r="F1382" s="20"/>
      <c r="G1382" s="28"/>
    </row>
    <row r="1383" spans="1:7" ht="15.75">
      <c r="A1383" s="20"/>
      <c r="B1383" s="32" t="s">
        <v>169</v>
      </c>
      <c r="C1383" s="25">
        <v>11.9</v>
      </c>
      <c r="D1383" s="33" t="s">
        <v>108</v>
      </c>
      <c r="E1383" s="885"/>
      <c r="F1383" s="33"/>
      <c r="G1383" s="28">
        <f>C1383*E1383</f>
        <v>0</v>
      </c>
    </row>
    <row r="1384" spans="1:7" ht="15.75">
      <c r="A1384" s="20"/>
      <c r="B1384" s="32"/>
      <c r="C1384" s="25"/>
      <c r="D1384" s="33"/>
      <c r="E1384" s="885"/>
      <c r="F1384" s="33"/>
      <c r="G1384" s="28"/>
    </row>
    <row r="1385" spans="1:7" ht="125.25" customHeight="1">
      <c r="A1385" s="31">
        <v>2</v>
      </c>
      <c r="B1385" s="35" t="s">
        <v>660</v>
      </c>
      <c r="C1385" s="25"/>
      <c r="D1385" s="33"/>
      <c r="E1385" s="885"/>
      <c r="F1385" s="33"/>
      <c r="G1385" s="28"/>
    </row>
    <row r="1386" spans="1:7" ht="15.75">
      <c r="A1386" s="31"/>
      <c r="B1386" s="32"/>
      <c r="C1386" s="25"/>
      <c r="D1386" s="33"/>
      <c r="E1386" s="885"/>
      <c r="F1386" s="33"/>
      <c r="G1386" s="28"/>
    </row>
    <row r="1387" spans="1:7" ht="15.75">
      <c r="A1387" s="31"/>
      <c r="B1387" s="32" t="s">
        <v>139</v>
      </c>
      <c r="C1387" s="25">
        <v>140</v>
      </c>
      <c r="D1387" s="33" t="s">
        <v>108</v>
      </c>
      <c r="E1387" s="885"/>
      <c r="F1387" s="33"/>
      <c r="G1387" s="28">
        <f>C1387*E1387</f>
        <v>0</v>
      </c>
    </row>
    <row r="1388" spans="1:7" ht="15.75">
      <c r="A1388" s="20"/>
      <c r="B1388" s="14"/>
      <c r="C1388" s="20"/>
      <c r="D1388" s="20"/>
      <c r="E1388" s="885"/>
      <c r="F1388" s="20"/>
      <c r="G1388" s="28"/>
    </row>
    <row r="1389" spans="1:15" ht="330.75">
      <c r="A1389" s="31">
        <v>3</v>
      </c>
      <c r="B1389" s="34" t="s">
        <v>661</v>
      </c>
      <c r="C1389" s="20"/>
      <c r="D1389" s="20"/>
      <c r="E1389" s="885"/>
      <c r="F1389" s="20"/>
      <c r="G1389" s="28"/>
      <c r="O1389" s="13"/>
    </row>
    <row r="1390" spans="1:15" ht="15.75">
      <c r="A1390" s="31"/>
      <c r="B1390" s="34"/>
      <c r="C1390" s="20"/>
      <c r="D1390" s="20"/>
      <c r="E1390" s="885"/>
      <c r="F1390" s="20"/>
      <c r="G1390" s="28"/>
      <c r="O1390" s="13"/>
    </row>
    <row r="1391" spans="1:7" ht="15.75">
      <c r="A1391" s="20"/>
      <c r="B1391" s="32" t="s">
        <v>107</v>
      </c>
      <c r="C1391" s="25">
        <v>1</v>
      </c>
      <c r="D1391" s="33"/>
      <c r="E1391" s="885"/>
      <c r="F1391" s="33"/>
      <c r="G1391" s="28">
        <f>C1391*E1391</f>
        <v>0</v>
      </c>
    </row>
    <row r="1392" spans="1:15" ht="15.75">
      <c r="A1392" s="31"/>
      <c r="B1392" s="24"/>
      <c r="C1392" s="20"/>
      <c r="D1392" s="20"/>
      <c r="E1392" s="25"/>
      <c r="F1392" s="20"/>
      <c r="G1392" s="28"/>
      <c r="O1392" s="13"/>
    </row>
    <row r="1393" spans="1:15" ht="15.75">
      <c r="A1393" s="20"/>
      <c r="B1393" s="24"/>
      <c r="C1393" s="20"/>
      <c r="D1393" s="20"/>
      <c r="E1393" s="22" t="s">
        <v>147</v>
      </c>
      <c r="F1393" s="21"/>
      <c r="G1393" s="30">
        <f>SUM(G1380:G1392)</f>
        <v>0</v>
      </c>
      <c r="O1393" s="13"/>
    </row>
    <row r="1394" spans="1:7" ht="15.75">
      <c r="A1394" s="20"/>
      <c r="B1394" s="24"/>
      <c r="C1394" s="20"/>
      <c r="D1394" s="20"/>
      <c r="E1394" s="25"/>
      <c r="F1394" s="20"/>
      <c r="G1394" s="20"/>
    </row>
    <row r="1395" spans="1:7" ht="15.75">
      <c r="A1395" s="20"/>
      <c r="B1395" s="24"/>
      <c r="C1395" s="20"/>
      <c r="D1395" s="20"/>
      <c r="E1395" s="22"/>
      <c r="F1395" s="21"/>
      <c r="G1395" s="55"/>
    </row>
    <row r="1396" spans="1:12" ht="15.75">
      <c r="A1396" s="20"/>
      <c r="B1396" s="102"/>
      <c r="C1396" s="20"/>
      <c r="D1396" s="20"/>
      <c r="E1396" s="20"/>
      <c r="F1396" s="20"/>
      <c r="G1396" s="20"/>
      <c r="H1396" s="58"/>
      <c r="I1396" s="59"/>
      <c r="J1396" s="59"/>
      <c r="K1396" s="59"/>
      <c r="L1396" s="59"/>
    </row>
    <row r="1397" spans="1:12" ht="15.75">
      <c r="A1397" s="23" t="s">
        <v>43</v>
      </c>
      <c r="B1397" s="14"/>
      <c r="C1397" s="21"/>
      <c r="D1397" s="21"/>
      <c r="E1397" s="22"/>
      <c r="F1397" s="21"/>
      <c r="G1397" s="22"/>
      <c r="H1397" s="58"/>
      <c r="I1397" s="59"/>
      <c r="J1397" s="59"/>
      <c r="K1397" s="59"/>
      <c r="L1397" s="59"/>
    </row>
    <row r="1398" spans="1:12" ht="15.75">
      <c r="A1398" s="23"/>
      <c r="B1398" s="14"/>
      <c r="C1398" s="21"/>
      <c r="D1398" s="21"/>
      <c r="E1398" s="22"/>
      <c r="F1398" s="21"/>
      <c r="G1398" s="22"/>
      <c r="H1398" s="58"/>
      <c r="I1398" s="59"/>
      <c r="J1398" s="59"/>
      <c r="K1398" s="59"/>
      <c r="L1398" s="59"/>
    </row>
    <row r="1399" spans="1:12" ht="66" customHeight="1">
      <c r="A1399" s="23"/>
      <c r="B1399" s="14" t="s">
        <v>662</v>
      </c>
      <c r="C1399" s="21"/>
      <c r="D1399" s="21"/>
      <c r="E1399" s="22"/>
      <c r="F1399" s="21"/>
      <c r="G1399" s="22"/>
      <c r="H1399" s="58"/>
      <c r="I1399" s="59"/>
      <c r="J1399" s="59"/>
      <c r="K1399" s="59"/>
      <c r="L1399" s="59"/>
    </row>
    <row r="1400" spans="1:12" ht="15.75">
      <c r="A1400" s="20"/>
      <c r="B1400" s="14"/>
      <c r="C1400" s="21"/>
      <c r="D1400" s="21"/>
      <c r="E1400" s="22"/>
      <c r="F1400" s="21"/>
      <c r="G1400" s="22"/>
      <c r="H1400" s="58"/>
      <c r="I1400" s="59"/>
      <c r="J1400" s="59"/>
      <c r="K1400" s="59"/>
      <c r="L1400" s="59"/>
    </row>
    <row r="1401" spans="1:12" ht="48.75" customHeight="1">
      <c r="A1401" s="31">
        <v>1</v>
      </c>
      <c r="B1401" s="24" t="s">
        <v>663</v>
      </c>
      <c r="C1401" s="20"/>
      <c r="D1401" s="20"/>
      <c r="E1401" s="25"/>
      <c r="F1401" s="20"/>
      <c r="G1401" s="25"/>
      <c r="H1401" s="52"/>
      <c r="I1401" s="59"/>
      <c r="J1401" s="59"/>
      <c r="K1401" s="59"/>
      <c r="L1401" s="59"/>
    </row>
    <row r="1402" spans="1:12" ht="15.75">
      <c r="A1402" s="31"/>
      <c r="B1402" s="24"/>
      <c r="C1402" s="20"/>
      <c r="D1402" s="20"/>
      <c r="E1402" s="25"/>
      <c r="F1402" s="20"/>
      <c r="G1402" s="25"/>
      <c r="H1402" s="52"/>
      <c r="I1402" s="59"/>
      <c r="J1402" s="59"/>
      <c r="K1402" s="59"/>
      <c r="L1402" s="59"/>
    </row>
    <row r="1403" spans="1:12" ht="31.5">
      <c r="A1403" s="31"/>
      <c r="B1403" s="24" t="s">
        <v>664</v>
      </c>
      <c r="C1403" s="20"/>
      <c r="D1403" s="20"/>
      <c r="E1403" s="25"/>
      <c r="F1403" s="20"/>
      <c r="G1403" s="25"/>
      <c r="H1403" s="52"/>
      <c r="I1403" s="59"/>
      <c r="J1403" s="59"/>
      <c r="K1403" s="59"/>
      <c r="L1403" s="59"/>
    </row>
    <row r="1404" spans="1:12" ht="108.75" customHeight="1">
      <c r="A1404" s="31"/>
      <c r="B1404" s="24" t="s">
        <v>665</v>
      </c>
      <c r="C1404" s="20"/>
      <c r="D1404" s="20"/>
      <c r="E1404" s="25"/>
      <c r="F1404" s="20"/>
      <c r="G1404" s="25"/>
      <c r="H1404" s="52"/>
      <c r="I1404" s="59"/>
      <c r="J1404" s="59"/>
      <c r="K1404" s="59"/>
      <c r="L1404" s="59"/>
    </row>
    <row r="1405" spans="1:12" ht="191.25" customHeight="1">
      <c r="A1405" s="31"/>
      <c r="B1405" s="24" t="s">
        <v>666</v>
      </c>
      <c r="C1405" s="20"/>
      <c r="D1405" s="20"/>
      <c r="E1405" s="25"/>
      <c r="F1405" s="20"/>
      <c r="G1405" s="25"/>
      <c r="H1405" s="52"/>
      <c r="I1405" s="59"/>
      <c r="J1405" s="59"/>
      <c r="K1405" s="59"/>
      <c r="L1405" s="59"/>
    </row>
    <row r="1406" spans="1:12" ht="141.75">
      <c r="A1406" s="31"/>
      <c r="B1406" s="24" t="s">
        <v>667</v>
      </c>
      <c r="C1406" s="20"/>
      <c r="D1406" s="20"/>
      <c r="E1406" s="25"/>
      <c r="F1406" s="20"/>
      <c r="G1406" s="25"/>
      <c r="H1406" s="52"/>
      <c r="I1406" s="59"/>
      <c r="J1406" s="59"/>
      <c r="K1406" s="59"/>
      <c r="L1406" s="59"/>
    </row>
    <row r="1407" spans="1:12" ht="236.25">
      <c r="A1407" s="31"/>
      <c r="B1407" s="24" t="s">
        <v>668</v>
      </c>
      <c r="C1407" s="20"/>
      <c r="D1407" s="20"/>
      <c r="E1407" s="25"/>
      <c r="F1407" s="20"/>
      <c r="G1407" s="25"/>
      <c r="H1407" s="52"/>
      <c r="I1407" s="59"/>
      <c r="J1407" s="59"/>
      <c r="K1407" s="59"/>
      <c r="L1407" s="59"/>
    </row>
    <row r="1408" spans="1:12" ht="157.5">
      <c r="A1408" s="31"/>
      <c r="B1408" s="24" t="s">
        <v>669</v>
      </c>
      <c r="C1408" s="20"/>
      <c r="D1408" s="20"/>
      <c r="E1408" s="25"/>
      <c r="F1408" s="20"/>
      <c r="G1408" s="25"/>
      <c r="H1408" s="52"/>
      <c r="I1408" s="59"/>
      <c r="J1408" s="59"/>
      <c r="K1408" s="59"/>
      <c r="L1408" s="59"/>
    </row>
    <row r="1409" spans="1:12" ht="236.25">
      <c r="A1409" s="31"/>
      <c r="B1409" s="24" t="s">
        <v>670</v>
      </c>
      <c r="C1409" s="20"/>
      <c r="D1409" s="20"/>
      <c r="E1409" s="25"/>
      <c r="F1409" s="20"/>
      <c r="G1409" s="25"/>
      <c r="H1409" s="52"/>
      <c r="I1409" s="59"/>
      <c r="J1409" s="59"/>
      <c r="K1409" s="59"/>
      <c r="L1409" s="59"/>
    </row>
    <row r="1410" spans="1:12" ht="15.75">
      <c r="A1410" s="20"/>
      <c r="B1410" s="24"/>
      <c r="C1410" s="20"/>
      <c r="D1410" s="20"/>
      <c r="E1410" s="25"/>
      <c r="F1410" s="20"/>
      <c r="G1410" s="25"/>
      <c r="H1410" s="58"/>
      <c r="I1410" s="59"/>
      <c r="J1410" s="59"/>
      <c r="K1410" s="59"/>
      <c r="L1410" s="59"/>
    </row>
    <row r="1411" spans="1:12" ht="15.75">
      <c r="A1411" s="20"/>
      <c r="B1411" s="24" t="s">
        <v>107</v>
      </c>
      <c r="C1411" s="20">
        <v>1</v>
      </c>
      <c r="D1411" s="20"/>
      <c r="E1411" s="885"/>
      <c r="F1411" s="20"/>
      <c r="G1411" s="28">
        <f>C1411*E1411</f>
        <v>0</v>
      </c>
      <c r="H1411" s="58"/>
      <c r="I1411" s="59"/>
      <c r="J1411" s="59"/>
      <c r="K1411" s="59"/>
      <c r="L1411" s="59"/>
    </row>
    <row r="1412" spans="1:12" ht="15.75">
      <c r="A1412" s="20"/>
      <c r="B1412" s="14"/>
      <c r="C1412" s="21"/>
      <c r="D1412" s="21"/>
      <c r="E1412" s="22"/>
      <c r="F1412" s="21"/>
      <c r="G1412" s="22"/>
      <c r="H1412" s="58"/>
      <c r="I1412" s="59"/>
      <c r="J1412" s="59"/>
      <c r="K1412" s="59"/>
      <c r="L1412" s="59"/>
    </row>
    <row r="1413" spans="1:12" ht="15.75">
      <c r="A1413" s="20"/>
      <c r="B1413" s="14"/>
      <c r="C1413" s="21"/>
      <c r="D1413" s="21"/>
      <c r="E1413" s="22" t="s">
        <v>61</v>
      </c>
      <c r="F1413" s="21"/>
      <c r="G1413" s="30">
        <f>SUM(G1411:G1412)</f>
        <v>0</v>
      </c>
      <c r="H1413" s="58"/>
      <c r="I1413" s="59"/>
      <c r="J1413" s="59"/>
      <c r="K1413" s="59"/>
      <c r="L1413" s="59"/>
    </row>
    <row r="1414" spans="1:7" ht="15.75">
      <c r="A1414" s="20"/>
      <c r="B1414" s="103"/>
      <c r="C1414" s="21"/>
      <c r="D1414" s="21"/>
      <c r="E1414" s="22"/>
      <c r="F1414" s="21"/>
      <c r="G1414" s="22"/>
    </row>
    <row r="1415" spans="1:7" ht="15.75">
      <c r="A1415" s="20"/>
      <c r="B1415" s="14"/>
      <c r="C1415" s="21"/>
      <c r="D1415" s="21"/>
      <c r="E1415" s="22"/>
      <c r="F1415" s="21"/>
      <c r="G1415" s="21"/>
    </row>
  </sheetData>
  <sheetProtection password="EA3C" sheet="1"/>
  <printOptions/>
  <pageMargins left="0.7480314960629921" right="0.7480314960629921" top="0.984251968503937" bottom="0.984251968503937" header="0.5118110236220472" footer="0.5118110236220472"/>
  <pageSetup horizontalDpi="300" verticalDpi="300" orientation="portrait" paperSize="9" scale="75" r:id="rId1"/>
  <headerFooter alignWithMargins="0">
    <oddFooter>&amp;R&amp;P /&amp;N</oddFooter>
  </headerFooter>
  <rowBreaks count="14" manualBreakCount="14">
    <brk id="49" max="255" man="1"/>
    <brk id="92" max="255" man="1"/>
    <brk id="188" max="255" man="1"/>
    <brk id="272" max="255" man="1"/>
    <brk id="465" max="255" man="1"/>
    <brk id="503" max="255" man="1"/>
    <brk id="544" max="255" man="1"/>
    <brk id="613" max="255" man="1"/>
    <brk id="644" max="255" man="1"/>
    <brk id="668" max="255" man="1"/>
    <brk id="696" max="255" man="1"/>
    <brk id="760" max="255" man="1"/>
    <brk id="1377" max="255" man="1"/>
    <brk id="1396" max="255"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G307"/>
  <sheetViews>
    <sheetView view="pageBreakPreview" zoomScaleSheetLayoutView="100" zoomScalePageLayoutView="0" workbookViewId="0" topLeftCell="A1">
      <selection activeCell="G6" sqref="G6"/>
    </sheetView>
  </sheetViews>
  <sheetFormatPr defaultColWidth="9.00390625" defaultRowHeight="12.75"/>
  <cols>
    <col min="1" max="1" width="2.25390625" style="1" customWidth="1"/>
    <col min="2" max="2" width="2.375" style="1" customWidth="1"/>
    <col min="3" max="3" width="34.25390625" style="1" customWidth="1"/>
    <col min="4" max="4" width="7.625" style="1" customWidth="1"/>
    <col min="5" max="5" width="9.625" style="1" customWidth="1"/>
    <col min="6" max="6" width="11.625" style="1" customWidth="1"/>
    <col min="7" max="7" width="20.00390625" style="1" customWidth="1"/>
    <col min="8" max="16384" width="9.125" style="1" customWidth="1"/>
  </cols>
  <sheetData>
    <row r="1" spans="1:7" ht="15">
      <c r="A1" s="81"/>
      <c r="B1" s="81"/>
      <c r="C1" s="81"/>
      <c r="D1" s="81"/>
      <c r="E1" s="81"/>
      <c r="F1" s="81"/>
      <c r="G1" s="81"/>
    </row>
    <row r="2" spans="1:7" ht="30">
      <c r="A2" s="75" t="s">
        <v>2944</v>
      </c>
      <c r="B2" s="81"/>
      <c r="C2" s="104" t="s">
        <v>671</v>
      </c>
      <c r="D2" s="105"/>
      <c r="E2" s="105"/>
      <c r="F2" s="106"/>
      <c r="G2" s="105">
        <f>SUM(G62,G148,G226)</f>
        <v>0</v>
      </c>
    </row>
    <row r="3" spans="1:7" ht="15">
      <c r="A3" s="81"/>
      <c r="B3" s="81"/>
      <c r="C3" s="104"/>
      <c r="D3" s="105"/>
      <c r="E3" s="105"/>
      <c r="F3" s="106"/>
      <c r="G3" s="105"/>
    </row>
    <row r="4" spans="1:7" ht="15">
      <c r="A4" s="81"/>
      <c r="B4" s="81"/>
      <c r="C4" s="104" t="s">
        <v>672</v>
      </c>
      <c r="D4" s="105"/>
      <c r="E4" s="105"/>
      <c r="F4" s="106"/>
      <c r="G4" s="105">
        <f>G2*0.2</f>
        <v>0</v>
      </c>
    </row>
    <row r="5" spans="1:7" ht="15">
      <c r="A5" s="81"/>
      <c r="B5" s="81"/>
      <c r="C5" s="107"/>
      <c r="D5" s="108"/>
      <c r="E5" s="108"/>
      <c r="F5" s="109"/>
      <c r="G5" s="108"/>
    </row>
    <row r="6" spans="1:7" ht="30">
      <c r="A6" s="81"/>
      <c r="B6" s="81"/>
      <c r="C6" s="104" t="s">
        <v>673</v>
      </c>
      <c r="D6" s="110"/>
      <c r="E6" s="110"/>
      <c r="F6" s="111"/>
      <c r="G6" s="110">
        <f>G2+G4</f>
        <v>0</v>
      </c>
    </row>
    <row r="7" spans="1:7" ht="15">
      <c r="A7" s="81"/>
      <c r="B7" s="81"/>
      <c r="C7" s="81"/>
      <c r="D7" s="81"/>
      <c r="E7" s="81"/>
      <c r="F7" s="81"/>
      <c r="G7" s="81"/>
    </row>
    <row r="9" spans="1:7" ht="15">
      <c r="A9" s="112"/>
      <c r="B9" s="112"/>
      <c r="C9" s="113" t="s">
        <v>674</v>
      </c>
      <c r="D9" s="114"/>
      <c r="E9" s="114"/>
      <c r="F9" s="115"/>
      <c r="G9" s="116"/>
    </row>
    <row r="10" spans="1:7" ht="15">
      <c r="A10" s="112"/>
      <c r="B10" s="112"/>
      <c r="C10" s="113" t="s">
        <v>675</v>
      </c>
      <c r="D10" s="114"/>
      <c r="E10" s="117"/>
      <c r="F10" s="115"/>
      <c r="G10" s="116"/>
    </row>
    <row r="11" spans="1:7" ht="15">
      <c r="A11" s="118"/>
      <c r="B11" s="119"/>
      <c r="C11" s="120"/>
      <c r="D11" s="114"/>
      <c r="E11" s="114"/>
      <c r="F11" s="115"/>
      <c r="G11" s="116"/>
    </row>
    <row r="12" spans="1:7" ht="15">
      <c r="A12" s="118"/>
      <c r="B12" s="119"/>
      <c r="C12" s="121" t="s">
        <v>676</v>
      </c>
      <c r="D12" s="122"/>
      <c r="E12" s="122"/>
      <c r="F12" s="123"/>
      <c r="G12" s="124"/>
    </row>
    <row r="13" spans="1:7" ht="15">
      <c r="A13" s="118"/>
      <c r="B13" s="119"/>
      <c r="C13" s="125"/>
      <c r="D13" s="116" t="s">
        <v>677</v>
      </c>
      <c r="E13" s="116" t="s">
        <v>678</v>
      </c>
      <c r="F13" s="115" t="s">
        <v>679</v>
      </c>
      <c r="G13" s="116" t="s">
        <v>680</v>
      </c>
    </row>
    <row r="14" spans="1:7" ht="15">
      <c r="A14" s="118"/>
      <c r="B14" s="119"/>
      <c r="C14" s="126" t="s">
        <v>681</v>
      </c>
      <c r="D14" s="114"/>
      <c r="E14" s="114"/>
      <c r="F14" s="115"/>
      <c r="G14" s="116"/>
    </row>
    <row r="15" spans="1:7" ht="90">
      <c r="A15" s="118"/>
      <c r="B15" s="119"/>
      <c r="C15" s="119" t="s">
        <v>682</v>
      </c>
      <c r="D15" s="114" t="s">
        <v>112</v>
      </c>
      <c r="E15" s="114">
        <v>6</v>
      </c>
      <c r="F15" s="896"/>
      <c r="G15" s="116">
        <f>E15*F15</f>
        <v>0</v>
      </c>
    </row>
    <row r="16" spans="1:7" ht="15">
      <c r="A16" s="118"/>
      <c r="B16" s="119"/>
      <c r="C16" s="119"/>
      <c r="D16" s="114"/>
      <c r="E16" s="114"/>
      <c r="F16" s="896"/>
      <c r="G16" s="116"/>
    </row>
    <row r="17" spans="1:7" ht="15">
      <c r="A17" s="118"/>
      <c r="B17" s="119"/>
      <c r="C17" s="126" t="s">
        <v>683</v>
      </c>
      <c r="D17" s="114"/>
      <c r="E17" s="114"/>
      <c r="F17" s="896"/>
      <c r="G17" s="116"/>
    </row>
    <row r="18" spans="1:7" ht="75">
      <c r="A18" s="118"/>
      <c r="B18" s="119"/>
      <c r="C18" s="119" t="s">
        <v>684</v>
      </c>
      <c r="D18" s="114" t="s">
        <v>112</v>
      </c>
      <c r="E18" s="114">
        <v>2</v>
      </c>
      <c r="F18" s="896"/>
      <c r="G18" s="116">
        <f>E18*F18</f>
        <v>0</v>
      </c>
    </row>
    <row r="19" spans="1:7" ht="15">
      <c r="A19" s="118"/>
      <c r="B19" s="119"/>
      <c r="C19" s="119"/>
      <c r="D19" s="114"/>
      <c r="E19" s="114"/>
      <c r="F19" s="896"/>
      <c r="G19" s="116"/>
    </row>
    <row r="20" spans="1:7" ht="15">
      <c r="A20" s="118"/>
      <c r="B20" s="119"/>
      <c r="C20" s="126" t="s">
        <v>685</v>
      </c>
      <c r="D20" s="116"/>
      <c r="E20" s="114"/>
      <c r="F20" s="896"/>
      <c r="G20" s="116"/>
    </row>
    <row r="21" spans="1:7" ht="75">
      <c r="A21" s="118"/>
      <c r="B21" s="126"/>
      <c r="C21" s="119" t="s">
        <v>686</v>
      </c>
      <c r="D21" s="114" t="s">
        <v>112</v>
      </c>
      <c r="E21" s="114">
        <v>4</v>
      </c>
      <c r="F21" s="896"/>
      <c r="G21" s="116">
        <f>E21*F21</f>
        <v>0</v>
      </c>
    </row>
    <row r="22" spans="1:7" ht="15">
      <c r="A22" s="118"/>
      <c r="B22" s="126"/>
      <c r="C22" s="119"/>
      <c r="D22" s="114"/>
      <c r="E22" s="114"/>
      <c r="F22" s="896"/>
      <c r="G22" s="116"/>
    </row>
    <row r="23" spans="1:7" ht="15">
      <c r="A23" s="118"/>
      <c r="B23" s="126"/>
      <c r="C23" s="126" t="s">
        <v>687</v>
      </c>
      <c r="D23" s="116"/>
      <c r="E23" s="114"/>
      <c r="F23" s="896"/>
      <c r="G23" s="116"/>
    </row>
    <row r="24" spans="1:7" ht="120">
      <c r="A24" s="118"/>
      <c r="B24" s="119"/>
      <c r="C24" s="119" t="s">
        <v>688</v>
      </c>
      <c r="D24" s="114" t="s">
        <v>112</v>
      </c>
      <c r="E24" s="114">
        <v>1</v>
      </c>
      <c r="F24" s="896"/>
      <c r="G24" s="116">
        <f>E24*F24</f>
        <v>0</v>
      </c>
    </row>
    <row r="25" spans="1:7" ht="15">
      <c r="A25" s="118"/>
      <c r="B25" s="119"/>
      <c r="C25" s="119"/>
      <c r="D25" s="114"/>
      <c r="E25" s="114"/>
      <c r="F25" s="896"/>
      <c r="G25" s="116"/>
    </row>
    <row r="26" spans="1:7" ht="15">
      <c r="A26" s="118"/>
      <c r="B26" s="119"/>
      <c r="C26" s="126" t="s">
        <v>689</v>
      </c>
      <c r="D26" s="114"/>
      <c r="E26" s="114"/>
      <c r="F26" s="896"/>
      <c r="G26" s="116"/>
    </row>
    <row r="27" spans="1:7" ht="30">
      <c r="A27" s="118"/>
      <c r="B27" s="119"/>
      <c r="C27" s="119" t="s">
        <v>690</v>
      </c>
      <c r="D27" s="114" t="s">
        <v>112</v>
      </c>
      <c r="E27" s="114">
        <v>10</v>
      </c>
      <c r="F27" s="896"/>
      <c r="G27" s="116">
        <f>E27*F27</f>
        <v>0</v>
      </c>
    </row>
    <row r="28" spans="1:7" ht="15">
      <c r="A28" s="118"/>
      <c r="B28" s="119"/>
      <c r="C28" s="119"/>
      <c r="D28" s="114"/>
      <c r="E28" s="114"/>
      <c r="F28" s="896"/>
      <c r="G28" s="116"/>
    </row>
    <row r="29" spans="1:7" ht="15">
      <c r="A29" s="118"/>
      <c r="B29" s="119"/>
      <c r="C29" s="126" t="s">
        <v>691</v>
      </c>
      <c r="D29" s="114"/>
      <c r="E29" s="114"/>
      <c r="F29" s="896"/>
      <c r="G29" s="116"/>
    </row>
    <row r="30" spans="1:7" ht="60">
      <c r="A30" s="118"/>
      <c r="B30" s="119"/>
      <c r="C30" s="119" t="s">
        <v>692</v>
      </c>
      <c r="D30" s="114" t="s">
        <v>112</v>
      </c>
      <c r="E30" s="114">
        <v>4</v>
      </c>
      <c r="F30" s="896"/>
      <c r="G30" s="116">
        <f>E30*F30</f>
        <v>0</v>
      </c>
    </row>
    <row r="31" spans="1:7" ht="15">
      <c r="A31" s="118"/>
      <c r="B31" s="119"/>
      <c r="C31" s="119"/>
      <c r="D31" s="114"/>
      <c r="E31" s="114"/>
      <c r="F31" s="896"/>
      <c r="G31" s="116"/>
    </row>
    <row r="32" spans="1:7" ht="15">
      <c r="A32" s="118"/>
      <c r="B32" s="119"/>
      <c r="C32" s="126" t="s">
        <v>693</v>
      </c>
      <c r="D32" s="114"/>
      <c r="E32" s="114"/>
      <c r="F32" s="896"/>
      <c r="G32" s="116"/>
    </row>
    <row r="33" spans="1:7" ht="45">
      <c r="A33" s="118"/>
      <c r="B33" s="119"/>
      <c r="C33" s="119" t="s">
        <v>694</v>
      </c>
      <c r="D33" s="114" t="s">
        <v>112</v>
      </c>
      <c r="E33" s="114">
        <v>4</v>
      </c>
      <c r="F33" s="896"/>
      <c r="G33" s="116">
        <f>E33*F33</f>
        <v>0</v>
      </c>
    </row>
    <row r="34" spans="1:7" ht="15">
      <c r="A34" s="118"/>
      <c r="B34" s="119"/>
      <c r="C34" s="119"/>
      <c r="D34" s="114"/>
      <c r="E34" s="114"/>
      <c r="F34" s="896"/>
      <c r="G34" s="116"/>
    </row>
    <row r="35" spans="1:7" ht="30">
      <c r="A35" s="118"/>
      <c r="B35" s="119"/>
      <c r="C35" s="126" t="s">
        <v>695</v>
      </c>
      <c r="D35" s="114"/>
      <c r="E35" s="114"/>
      <c r="F35" s="896"/>
      <c r="G35" s="116"/>
    </row>
    <row r="36" spans="1:7" ht="75">
      <c r="A36" s="118"/>
      <c r="B36" s="119"/>
      <c r="C36" s="119" t="s">
        <v>696</v>
      </c>
      <c r="D36" s="114" t="s">
        <v>112</v>
      </c>
      <c r="E36" s="114">
        <v>3</v>
      </c>
      <c r="F36" s="896"/>
      <c r="G36" s="116">
        <f>E36*F36</f>
        <v>0</v>
      </c>
    </row>
    <row r="37" spans="1:7" ht="15">
      <c r="A37" s="118"/>
      <c r="B37" s="119"/>
      <c r="C37" s="119"/>
      <c r="D37" s="114"/>
      <c r="E37" s="114"/>
      <c r="F37" s="896"/>
      <c r="G37" s="116"/>
    </row>
    <row r="38" spans="1:7" ht="15">
      <c r="A38" s="118"/>
      <c r="B38" s="119"/>
      <c r="C38" s="126" t="s">
        <v>697</v>
      </c>
      <c r="D38" s="114"/>
      <c r="E38" s="114"/>
      <c r="F38" s="896"/>
      <c r="G38" s="116"/>
    </row>
    <row r="39" spans="1:7" ht="105">
      <c r="A39" s="118"/>
      <c r="B39" s="119"/>
      <c r="C39" s="119" t="s">
        <v>698</v>
      </c>
      <c r="D39" s="114" t="s">
        <v>112</v>
      </c>
      <c r="E39" s="114">
        <v>35</v>
      </c>
      <c r="F39" s="896"/>
      <c r="G39" s="116">
        <f>E39*F39</f>
        <v>0</v>
      </c>
    </row>
    <row r="40" spans="1:7" ht="15">
      <c r="A40" s="118"/>
      <c r="B40" s="119"/>
      <c r="C40" s="119"/>
      <c r="D40" s="114"/>
      <c r="E40" s="114"/>
      <c r="F40" s="875"/>
      <c r="G40" s="116"/>
    </row>
    <row r="41" spans="1:7" ht="15">
      <c r="A41" s="118"/>
      <c r="B41" s="119"/>
      <c r="C41" s="119"/>
      <c r="D41" s="114"/>
      <c r="E41" s="114"/>
      <c r="F41" s="875"/>
      <c r="G41" s="116"/>
    </row>
    <row r="42" spans="1:7" ht="15">
      <c r="A42" s="118"/>
      <c r="B42" s="119"/>
      <c r="C42" s="126" t="s">
        <v>699</v>
      </c>
      <c r="D42" s="114"/>
      <c r="E42" s="114"/>
      <c r="F42" s="875"/>
      <c r="G42" s="116"/>
    </row>
    <row r="43" spans="1:7" ht="45">
      <c r="A43" s="118"/>
      <c r="B43" s="119"/>
      <c r="C43" s="119" t="s">
        <v>700</v>
      </c>
      <c r="D43" s="114"/>
      <c r="E43" s="114"/>
      <c r="F43" s="875"/>
      <c r="G43" s="116"/>
    </row>
    <row r="44" spans="1:7" ht="15">
      <c r="A44" s="118"/>
      <c r="B44" s="119"/>
      <c r="C44" s="120" t="s">
        <v>701</v>
      </c>
      <c r="D44" s="114" t="s">
        <v>112</v>
      </c>
      <c r="E44" s="114">
        <v>1</v>
      </c>
      <c r="F44" s="896"/>
      <c r="G44" s="116">
        <f aca="true" t="shared" si="0" ref="G44:G50">E44*F44</f>
        <v>0</v>
      </c>
    </row>
    <row r="45" spans="1:7" ht="15">
      <c r="A45" s="118"/>
      <c r="B45" s="119"/>
      <c r="C45" s="120" t="s">
        <v>702</v>
      </c>
      <c r="D45" s="114" t="s">
        <v>112</v>
      </c>
      <c r="E45" s="114">
        <v>1</v>
      </c>
      <c r="F45" s="896"/>
      <c r="G45" s="116">
        <f t="shared" si="0"/>
        <v>0</v>
      </c>
    </row>
    <row r="46" spans="1:7" ht="15">
      <c r="A46" s="118"/>
      <c r="B46" s="119"/>
      <c r="C46" s="120" t="s">
        <v>703</v>
      </c>
      <c r="D46" s="114" t="s">
        <v>112</v>
      </c>
      <c r="E46" s="114">
        <v>1</v>
      </c>
      <c r="F46" s="896"/>
      <c r="G46" s="116">
        <f t="shared" si="0"/>
        <v>0</v>
      </c>
    </row>
    <row r="47" spans="1:7" ht="15">
      <c r="A47" s="118"/>
      <c r="B47" s="119"/>
      <c r="C47" s="120" t="s">
        <v>704</v>
      </c>
      <c r="D47" s="114" t="s">
        <v>112</v>
      </c>
      <c r="E47" s="114">
        <v>1</v>
      </c>
      <c r="F47" s="896"/>
      <c r="G47" s="116">
        <f t="shared" si="0"/>
        <v>0</v>
      </c>
    </row>
    <row r="48" spans="1:7" ht="15">
      <c r="A48" s="118"/>
      <c r="B48" s="119"/>
      <c r="C48" s="120" t="s">
        <v>705</v>
      </c>
      <c r="D48" s="114" t="s">
        <v>112</v>
      </c>
      <c r="E48" s="114">
        <v>1</v>
      </c>
      <c r="F48" s="896"/>
      <c r="G48" s="116">
        <f t="shared" si="0"/>
        <v>0</v>
      </c>
    </row>
    <row r="49" spans="1:7" ht="15">
      <c r="A49" s="118"/>
      <c r="B49" s="119"/>
      <c r="C49" s="120" t="s">
        <v>706</v>
      </c>
      <c r="D49" s="114" t="s">
        <v>112</v>
      </c>
      <c r="E49" s="114">
        <v>1</v>
      </c>
      <c r="F49" s="896"/>
      <c r="G49" s="116">
        <f t="shared" si="0"/>
        <v>0</v>
      </c>
    </row>
    <row r="50" spans="1:7" ht="15">
      <c r="A50" s="118"/>
      <c r="B50" s="119"/>
      <c r="C50" s="120" t="s">
        <v>707</v>
      </c>
      <c r="D50" s="114" t="s">
        <v>112</v>
      </c>
      <c r="E50" s="114">
        <v>1</v>
      </c>
      <c r="F50" s="896"/>
      <c r="G50" s="116">
        <f t="shared" si="0"/>
        <v>0</v>
      </c>
    </row>
    <row r="51" spans="1:7" ht="15">
      <c r="A51" s="118"/>
      <c r="B51" s="119"/>
      <c r="C51" s="120"/>
      <c r="D51" s="114"/>
      <c r="E51" s="114"/>
      <c r="F51" s="896"/>
      <c r="G51" s="116"/>
    </row>
    <row r="52" spans="1:7" ht="15">
      <c r="A52" s="118"/>
      <c r="B52" s="119"/>
      <c r="C52" s="119"/>
      <c r="D52" s="114"/>
      <c r="E52" s="114"/>
      <c r="F52" s="896"/>
      <c r="G52" s="116"/>
    </row>
    <row r="53" spans="1:7" ht="15">
      <c r="A53" s="118"/>
      <c r="B53" s="119"/>
      <c r="C53" s="126" t="s">
        <v>708</v>
      </c>
      <c r="D53" s="114"/>
      <c r="E53" s="114"/>
      <c r="F53" s="896"/>
      <c r="G53" s="116"/>
    </row>
    <row r="54" spans="1:7" ht="30">
      <c r="A54" s="127"/>
      <c r="B54" s="128"/>
      <c r="C54" s="128" t="s">
        <v>709</v>
      </c>
      <c r="D54" s="129" t="s">
        <v>112</v>
      </c>
      <c r="E54" s="130">
        <v>4</v>
      </c>
      <c r="F54" s="904"/>
      <c r="G54" s="131">
        <f>E54*F54</f>
        <v>0</v>
      </c>
    </row>
    <row r="55" spans="1:7" ht="30">
      <c r="A55" s="127"/>
      <c r="B55" s="128"/>
      <c r="C55" s="128" t="s">
        <v>710</v>
      </c>
      <c r="D55" s="129" t="s">
        <v>112</v>
      </c>
      <c r="E55" s="130">
        <v>6</v>
      </c>
      <c r="F55" s="904"/>
      <c r="G55" s="131">
        <f>E55*F55</f>
        <v>0</v>
      </c>
    </row>
    <row r="56" spans="1:7" ht="45">
      <c r="A56" s="127"/>
      <c r="B56" s="128"/>
      <c r="C56" s="128" t="s">
        <v>711</v>
      </c>
      <c r="D56" s="129" t="s">
        <v>112</v>
      </c>
      <c r="E56" s="130">
        <v>9</v>
      </c>
      <c r="F56" s="904"/>
      <c r="G56" s="131">
        <f>E56*F56</f>
        <v>0</v>
      </c>
    </row>
    <row r="57" spans="1:7" ht="15">
      <c r="A57" s="127"/>
      <c r="B57" s="128"/>
      <c r="C57" s="119"/>
      <c r="D57" s="114"/>
      <c r="E57" s="114"/>
      <c r="F57" s="896"/>
      <c r="G57" s="116"/>
    </row>
    <row r="58" spans="1:7" ht="15">
      <c r="A58" s="118"/>
      <c r="B58" s="119"/>
      <c r="C58" s="119"/>
      <c r="D58" s="114"/>
      <c r="E58" s="114"/>
      <c r="F58" s="896"/>
      <c r="G58" s="116"/>
    </row>
    <row r="59" spans="1:7" ht="15">
      <c r="A59" s="118"/>
      <c r="B59" s="119"/>
      <c r="C59" s="126" t="s">
        <v>712</v>
      </c>
      <c r="D59" s="114"/>
      <c r="E59" s="114"/>
      <c r="F59" s="896"/>
      <c r="G59" s="116"/>
    </row>
    <row r="60" spans="1:7" ht="30">
      <c r="A60" s="118"/>
      <c r="B60" s="119"/>
      <c r="C60" s="119" t="s">
        <v>713</v>
      </c>
      <c r="D60" s="114" t="s">
        <v>112</v>
      </c>
      <c r="E60" s="114">
        <v>3</v>
      </c>
      <c r="F60" s="896"/>
      <c r="G60" s="116">
        <f>E60*F60</f>
        <v>0</v>
      </c>
    </row>
    <row r="61" spans="1:7" ht="15">
      <c r="A61" s="118"/>
      <c r="B61" s="119"/>
      <c r="C61" s="119"/>
      <c r="D61" s="114"/>
      <c r="E61" s="114"/>
      <c r="F61" s="115"/>
      <c r="G61" s="116"/>
    </row>
    <row r="62" spans="1:7" ht="15">
      <c r="A62" s="118"/>
      <c r="B62" s="119"/>
      <c r="C62" s="126" t="s">
        <v>714</v>
      </c>
      <c r="D62" s="114"/>
      <c r="E62" s="114"/>
      <c r="F62" s="132"/>
      <c r="G62" s="114">
        <f>SUM(G14:G60)</f>
        <v>0</v>
      </c>
    </row>
    <row r="63" spans="1:7" ht="15">
      <c r="A63" s="118"/>
      <c r="B63" s="119"/>
      <c r="C63" s="119"/>
      <c r="D63" s="114"/>
      <c r="E63" s="114"/>
      <c r="F63" s="115"/>
      <c r="G63" s="116"/>
    </row>
    <row r="64" spans="1:7" ht="15">
      <c r="A64" s="118"/>
      <c r="B64" s="119"/>
      <c r="C64" s="112"/>
      <c r="D64" s="114"/>
      <c r="E64" s="114"/>
      <c r="F64" s="115"/>
      <c r="G64" s="116"/>
    </row>
    <row r="65" spans="1:7" ht="15">
      <c r="A65" s="120"/>
      <c r="B65" s="120"/>
      <c r="C65" s="112"/>
      <c r="D65" s="114"/>
      <c r="E65" s="114"/>
      <c r="F65" s="115"/>
      <c r="G65" s="116"/>
    </row>
    <row r="66" spans="1:7" ht="15">
      <c r="A66" s="120"/>
      <c r="B66" s="120"/>
      <c r="C66" s="125" t="s">
        <v>715</v>
      </c>
      <c r="D66" s="114"/>
      <c r="E66" s="114"/>
      <c r="F66" s="115"/>
      <c r="G66" s="116"/>
    </row>
    <row r="67" spans="1:7" ht="30">
      <c r="A67" s="120"/>
      <c r="B67" s="120"/>
      <c r="C67" s="126" t="s">
        <v>716</v>
      </c>
      <c r="D67" s="114"/>
      <c r="E67" s="114"/>
      <c r="F67" s="132"/>
      <c r="G67" s="114"/>
    </row>
    <row r="68" spans="1:7" ht="15">
      <c r="A68" s="120"/>
      <c r="B68" s="120"/>
      <c r="C68" s="119"/>
      <c r="D68" s="116" t="s">
        <v>677</v>
      </c>
      <c r="E68" s="116" t="s">
        <v>678</v>
      </c>
      <c r="F68" s="115" t="s">
        <v>679</v>
      </c>
      <c r="G68" s="116" t="s">
        <v>680</v>
      </c>
    </row>
    <row r="69" spans="1:7" ht="15">
      <c r="A69" s="120"/>
      <c r="B69" s="120"/>
      <c r="C69" s="133" t="s">
        <v>717</v>
      </c>
      <c r="D69" s="114"/>
      <c r="E69" s="114"/>
      <c r="F69" s="115"/>
      <c r="G69" s="116"/>
    </row>
    <row r="70" spans="1:7" ht="45">
      <c r="A70" s="120"/>
      <c r="B70" s="120"/>
      <c r="C70" s="134" t="s">
        <v>718</v>
      </c>
      <c r="D70" s="114" t="s">
        <v>128</v>
      </c>
      <c r="E70" s="114">
        <v>40</v>
      </c>
      <c r="F70" s="896"/>
      <c r="G70" s="116">
        <f>E70*F70</f>
        <v>0</v>
      </c>
    </row>
    <row r="71" spans="1:7" ht="15">
      <c r="A71" s="120"/>
      <c r="B71" s="120"/>
      <c r="C71" s="126"/>
      <c r="D71" s="114"/>
      <c r="E71" s="114"/>
      <c r="F71" s="897"/>
      <c r="G71" s="114"/>
    </row>
    <row r="72" spans="1:7" ht="15">
      <c r="A72" s="120"/>
      <c r="B72" s="120"/>
      <c r="C72" s="135" t="s">
        <v>719</v>
      </c>
      <c r="D72" s="114"/>
      <c r="E72" s="114"/>
      <c r="F72" s="896"/>
      <c r="G72" s="116"/>
    </row>
    <row r="73" spans="1:7" ht="75">
      <c r="A73" s="120"/>
      <c r="B73" s="120"/>
      <c r="C73" s="134" t="s">
        <v>720</v>
      </c>
      <c r="D73" s="114" t="s">
        <v>112</v>
      </c>
      <c r="E73" s="114">
        <f>SUM(E77:E89)</f>
        <v>22</v>
      </c>
      <c r="F73" s="896"/>
      <c r="G73" s="116">
        <f>E73*F73</f>
        <v>0</v>
      </c>
    </row>
    <row r="74" spans="1:7" ht="15">
      <c r="A74" s="120"/>
      <c r="B74" s="120"/>
      <c r="C74" s="134"/>
      <c r="D74" s="114"/>
      <c r="E74" s="114"/>
      <c r="F74" s="896"/>
      <c r="G74" s="116"/>
    </row>
    <row r="75" spans="1:7" ht="15">
      <c r="A75" s="120"/>
      <c r="B75" s="120"/>
      <c r="C75" s="135" t="s">
        <v>721</v>
      </c>
      <c r="D75" s="114"/>
      <c r="E75" s="114"/>
      <c r="F75" s="896"/>
      <c r="G75" s="116"/>
    </row>
    <row r="76" spans="1:7" ht="45">
      <c r="A76" s="120"/>
      <c r="B76" s="120"/>
      <c r="C76" s="134" t="s">
        <v>722</v>
      </c>
      <c r="D76" s="114"/>
      <c r="E76" s="114"/>
      <c r="F76" s="896"/>
      <c r="G76" s="116"/>
    </row>
    <row r="77" spans="1:7" ht="15">
      <c r="A77" s="120"/>
      <c r="B77" s="120"/>
      <c r="C77" s="136" t="s">
        <v>723</v>
      </c>
      <c r="D77" s="114"/>
      <c r="E77" s="114"/>
      <c r="F77" s="896"/>
      <c r="G77" s="116"/>
    </row>
    <row r="78" spans="1:7" ht="15">
      <c r="A78" s="120"/>
      <c r="B78" s="120"/>
      <c r="C78" s="137" t="s">
        <v>724</v>
      </c>
      <c r="D78" s="114" t="s">
        <v>112</v>
      </c>
      <c r="E78" s="114">
        <v>8</v>
      </c>
      <c r="F78" s="896"/>
      <c r="G78" s="116">
        <f>E78*F78</f>
        <v>0</v>
      </c>
    </row>
    <row r="79" spans="1:7" ht="15">
      <c r="A79" s="120"/>
      <c r="B79" s="120"/>
      <c r="C79" s="136" t="s">
        <v>725</v>
      </c>
      <c r="D79" s="114"/>
      <c r="E79" s="114"/>
      <c r="F79" s="896"/>
      <c r="G79" s="116"/>
    </row>
    <row r="80" spans="1:7" ht="15">
      <c r="A80" s="120"/>
      <c r="B80" s="120"/>
      <c r="C80" s="137" t="s">
        <v>726</v>
      </c>
      <c r="D80" s="114" t="s">
        <v>112</v>
      </c>
      <c r="E80" s="114">
        <v>8</v>
      </c>
      <c r="F80" s="896"/>
      <c r="G80" s="116">
        <f>E80*F80</f>
        <v>0</v>
      </c>
    </row>
    <row r="81" spans="1:7" ht="15">
      <c r="A81" s="120"/>
      <c r="B81" s="120"/>
      <c r="C81" s="136" t="s">
        <v>727</v>
      </c>
      <c r="D81" s="114"/>
      <c r="E81" s="114"/>
      <c r="F81" s="896"/>
      <c r="G81" s="116"/>
    </row>
    <row r="82" spans="1:7" ht="15">
      <c r="A82" s="120"/>
      <c r="B82" s="120"/>
      <c r="C82" s="137" t="s">
        <v>728</v>
      </c>
      <c r="D82" s="114" t="s">
        <v>112</v>
      </c>
      <c r="E82" s="114">
        <v>1</v>
      </c>
      <c r="F82" s="896"/>
      <c r="G82" s="116">
        <f>E82*F82</f>
        <v>0</v>
      </c>
    </row>
    <row r="83" spans="1:7" ht="15">
      <c r="A83" s="120"/>
      <c r="B83" s="120"/>
      <c r="C83" s="136" t="s">
        <v>729</v>
      </c>
      <c r="D83" s="114"/>
      <c r="E83" s="114"/>
      <c r="F83" s="896"/>
      <c r="G83" s="116"/>
    </row>
    <row r="84" spans="1:7" ht="15">
      <c r="A84" s="120"/>
      <c r="B84" s="120"/>
      <c r="C84" s="137" t="s">
        <v>730</v>
      </c>
      <c r="D84" s="114" t="s">
        <v>112</v>
      </c>
      <c r="E84" s="114">
        <v>1</v>
      </c>
      <c r="F84" s="896"/>
      <c r="G84" s="116">
        <f>E84*F84</f>
        <v>0</v>
      </c>
    </row>
    <row r="85" spans="1:7" ht="15">
      <c r="A85" s="120"/>
      <c r="B85" s="120"/>
      <c r="C85" s="136" t="s">
        <v>731</v>
      </c>
      <c r="D85" s="114"/>
      <c r="E85" s="114"/>
      <c r="F85" s="896"/>
      <c r="G85" s="116"/>
    </row>
    <row r="86" spans="1:7" ht="15">
      <c r="A86" s="120"/>
      <c r="B86" s="120"/>
      <c r="C86" s="137" t="s">
        <v>732</v>
      </c>
      <c r="D86" s="114" t="s">
        <v>112</v>
      </c>
      <c r="E86" s="114">
        <v>3</v>
      </c>
      <c r="F86" s="896"/>
      <c r="G86" s="116">
        <f>E86*F86</f>
        <v>0</v>
      </c>
    </row>
    <row r="87" spans="1:7" ht="15">
      <c r="A87" s="120"/>
      <c r="B87" s="120"/>
      <c r="C87" s="136" t="s">
        <v>733</v>
      </c>
      <c r="D87" s="114"/>
      <c r="E87" s="114"/>
      <c r="F87" s="896"/>
      <c r="G87" s="116"/>
    </row>
    <row r="88" spans="1:7" ht="15">
      <c r="A88" s="120"/>
      <c r="B88" s="120"/>
      <c r="C88" s="137" t="s">
        <v>724</v>
      </c>
      <c r="D88" s="114" t="s">
        <v>112</v>
      </c>
      <c r="E88" s="114">
        <v>1</v>
      </c>
      <c r="F88" s="896"/>
      <c r="G88" s="116">
        <f>E88*F88</f>
        <v>0</v>
      </c>
    </row>
    <row r="89" spans="1:7" ht="15">
      <c r="A89" s="120"/>
      <c r="B89" s="120"/>
      <c r="C89" s="137"/>
      <c r="D89" s="114"/>
      <c r="E89" s="114"/>
      <c r="F89" s="896"/>
      <c r="G89" s="116"/>
    </row>
    <row r="90" spans="1:7" ht="15">
      <c r="A90" s="120"/>
      <c r="B90" s="120"/>
      <c r="C90" s="137"/>
      <c r="D90" s="114"/>
      <c r="E90" s="114"/>
      <c r="F90" s="896"/>
      <c r="G90" s="116"/>
    </row>
    <row r="91" spans="1:7" ht="15">
      <c r="A91" s="120"/>
      <c r="B91" s="120"/>
      <c r="C91" s="135" t="s">
        <v>734</v>
      </c>
      <c r="D91" s="114"/>
      <c r="E91" s="114"/>
      <c r="F91" s="896"/>
      <c r="G91" s="116"/>
    </row>
    <row r="92" spans="1:7" ht="75">
      <c r="A92" s="120"/>
      <c r="B92" s="120"/>
      <c r="C92" s="134" t="s">
        <v>735</v>
      </c>
      <c r="D92" s="114"/>
      <c r="E92" s="114"/>
      <c r="F92" s="896"/>
      <c r="G92" s="116"/>
    </row>
    <row r="93" spans="1:7" ht="15">
      <c r="A93" s="120"/>
      <c r="B93" s="120"/>
      <c r="C93" s="134" t="s">
        <v>736</v>
      </c>
      <c r="D93" s="114" t="s">
        <v>112</v>
      </c>
      <c r="E93" s="138">
        <v>190</v>
      </c>
      <c r="F93" s="898"/>
      <c r="G93" s="116">
        <f>E93*F93</f>
        <v>0</v>
      </c>
    </row>
    <row r="94" spans="1:7" ht="15">
      <c r="A94" s="120"/>
      <c r="B94" s="120"/>
      <c r="C94" s="134" t="s">
        <v>737</v>
      </c>
      <c r="D94" s="114" t="s">
        <v>112</v>
      </c>
      <c r="E94" s="139">
        <f>SUM(E99:E111)</f>
        <v>22</v>
      </c>
      <c r="F94" s="898"/>
      <c r="G94" s="116">
        <f>E94*F94</f>
        <v>0</v>
      </c>
    </row>
    <row r="95" spans="1:7" ht="15">
      <c r="A95" s="118"/>
      <c r="B95" s="119"/>
      <c r="C95" s="119"/>
      <c r="D95" s="114"/>
      <c r="E95" s="114"/>
      <c r="F95" s="896"/>
      <c r="G95" s="116"/>
    </row>
    <row r="96" spans="1:7" ht="15">
      <c r="A96" s="120"/>
      <c r="B96" s="120"/>
      <c r="C96" s="135" t="s">
        <v>738</v>
      </c>
      <c r="D96" s="114"/>
      <c r="E96" s="114"/>
      <c r="F96" s="896"/>
      <c r="G96" s="116"/>
    </row>
    <row r="97" spans="1:7" ht="15">
      <c r="A97" s="120"/>
      <c r="B97" s="120"/>
      <c r="C97" s="135"/>
      <c r="D97" s="114"/>
      <c r="E97" s="114"/>
      <c r="F97" s="896"/>
      <c r="G97" s="116"/>
    </row>
    <row r="98" spans="1:7" ht="15">
      <c r="A98" s="120"/>
      <c r="B98" s="120"/>
      <c r="C98" s="136" t="s">
        <v>739</v>
      </c>
      <c r="D98" s="114"/>
      <c r="E98" s="114"/>
      <c r="F98" s="896"/>
      <c r="G98" s="116"/>
    </row>
    <row r="99" spans="1:7" ht="15">
      <c r="A99" s="120"/>
      <c r="B99" s="120"/>
      <c r="C99" s="137" t="s">
        <v>740</v>
      </c>
      <c r="D99" s="114" t="s">
        <v>112</v>
      </c>
      <c r="E99" s="114">
        <v>3</v>
      </c>
      <c r="F99" s="896"/>
      <c r="G99" s="116">
        <f>E99*F99</f>
        <v>0</v>
      </c>
    </row>
    <row r="100" spans="1:7" ht="15">
      <c r="A100" s="120"/>
      <c r="B100" s="120"/>
      <c r="C100" s="136" t="s">
        <v>741</v>
      </c>
      <c r="D100" s="114"/>
      <c r="E100" s="114"/>
      <c r="F100" s="896"/>
      <c r="G100" s="116"/>
    </row>
    <row r="101" spans="1:7" ht="15">
      <c r="A101" s="120"/>
      <c r="B101" s="120"/>
      <c r="C101" s="137" t="s">
        <v>742</v>
      </c>
      <c r="D101" s="114" t="s">
        <v>112</v>
      </c>
      <c r="E101" s="114">
        <v>4</v>
      </c>
      <c r="F101" s="896"/>
      <c r="G101" s="116">
        <f>E101*F101</f>
        <v>0</v>
      </c>
    </row>
    <row r="102" spans="1:7" ht="15">
      <c r="A102" s="120"/>
      <c r="B102" s="120"/>
      <c r="C102" s="136" t="s">
        <v>743</v>
      </c>
      <c r="D102" s="114"/>
      <c r="E102" s="114"/>
      <c r="F102" s="896"/>
      <c r="G102" s="116"/>
    </row>
    <row r="103" spans="1:7" ht="15">
      <c r="A103" s="120"/>
      <c r="B103" s="120"/>
      <c r="C103" s="137" t="s">
        <v>744</v>
      </c>
      <c r="D103" s="114" t="s">
        <v>112</v>
      </c>
      <c r="E103" s="114">
        <v>3</v>
      </c>
      <c r="F103" s="896"/>
      <c r="G103" s="116">
        <f>E103*F103</f>
        <v>0</v>
      </c>
    </row>
    <row r="104" spans="1:7" ht="15">
      <c r="A104" s="120"/>
      <c r="B104" s="120"/>
      <c r="C104" s="140" t="s">
        <v>745</v>
      </c>
      <c r="D104" s="114"/>
      <c r="E104" s="114"/>
      <c r="F104" s="896"/>
      <c r="G104" s="116"/>
    </row>
    <row r="105" spans="1:7" ht="15">
      <c r="A105" s="120"/>
      <c r="B105" s="120"/>
      <c r="C105" s="137" t="s">
        <v>744</v>
      </c>
      <c r="D105" s="114" t="s">
        <v>112</v>
      </c>
      <c r="E105" s="114">
        <v>5</v>
      </c>
      <c r="F105" s="896"/>
      <c r="G105" s="116">
        <f>E105*F105</f>
        <v>0</v>
      </c>
    </row>
    <row r="106" spans="1:7" ht="15">
      <c r="A106" s="120"/>
      <c r="B106" s="120"/>
      <c r="C106" s="136" t="s">
        <v>746</v>
      </c>
      <c r="D106" s="114"/>
      <c r="E106" s="114"/>
      <c r="F106" s="896"/>
      <c r="G106" s="116"/>
    </row>
    <row r="107" spans="1:7" ht="15">
      <c r="A107" s="120"/>
      <c r="B107" s="120"/>
      <c r="C107" s="137" t="s">
        <v>740</v>
      </c>
      <c r="D107" s="114" t="s">
        <v>112</v>
      </c>
      <c r="E107" s="114">
        <v>3</v>
      </c>
      <c r="F107" s="896"/>
      <c r="G107" s="116">
        <f>E107*F107</f>
        <v>0</v>
      </c>
    </row>
    <row r="108" spans="1:7" ht="15">
      <c r="A108" s="120"/>
      <c r="B108" s="120"/>
      <c r="C108" s="140" t="s">
        <v>747</v>
      </c>
      <c r="D108" s="114"/>
      <c r="E108" s="114"/>
      <c r="F108" s="896"/>
      <c r="G108" s="116"/>
    </row>
    <row r="109" spans="1:7" ht="15">
      <c r="A109" s="120"/>
      <c r="B109" s="120"/>
      <c r="C109" s="137" t="s">
        <v>748</v>
      </c>
      <c r="D109" s="114" t="s">
        <v>112</v>
      </c>
      <c r="E109" s="114">
        <v>1</v>
      </c>
      <c r="F109" s="896"/>
      <c r="G109" s="116">
        <f>E109*F109</f>
        <v>0</v>
      </c>
    </row>
    <row r="110" spans="1:7" ht="15">
      <c r="A110" s="120"/>
      <c r="B110" s="120"/>
      <c r="C110" s="136" t="s">
        <v>749</v>
      </c>
      <c r="D110" s="114"/>
      <c r="E110" s="114"/>
      <c r="F110" s="896"/>
      <c r="G110" s="116"/>
    </row>
    <row r="111" spans="1:7" ht="15">
      <c r="A111" s="120"/>
      <c r="B111" s="120"/>
      <c r="C111" s="137" t="s">
        <v>750</v>
      </c>
      <c r="D111" s="114" t="s">
        <v>112</v>
      </c>
      <c r="E111" s="114">
        <v>3</v>
      </c>
      <c r="F111" s="896"/>
      <c r="G111" s="116">
        <f>E111*F111</f>
        <v>0</v>
      </c>
    </row>
    <row r="112" spans="1:7" ht="15">
      <c r="A112" s="120"/>
      <c r="B112" s="120"/>
      <c r="C112" s="136" t="s">
        <v>751</v>
      </c>
      <c r="D112" s="120"/>
      <c r="E112" s="120"/>
      <c r="F112" s="899"/>
      <c r="G112" s="120"/>
    </row>
    <row r="113" spans="1:7" ht="15">
      <c r="A113" s="120"/>
      <c r="B113" s="120"/>
      <c r="C113" s="137" t="s">
        <v>740</v>
      </c>
      <c r="D113" s="114" t="s">
        <v>112</v>
      </c>
      <c r="E113" s="114">
        <v>190</v>
      </c>
      <c r="F113" s="898"/>
      <c r="G113" s="116">
        <f>E113*F113</f>
        <v>0</v>
      </c>
    </row>
    <row r="114" spans="1:7" ht="15">
      <c r="A114" s="120"/>
      <c r="B114" s="120"/>
      <c r="C114" s="136" t="s">
        <v>752</v>
      </c>
      <c r="D114" s="120"/>
      <c r="E114" s="120"/>
      <c r="F114" s="899"/>
      <c r="G114" s="120"/>
    </row>
    <row r="115" spans="1:7" ht="15">
      <c r="A115" s="120"/>
      <c r="B115" s="120"/>
      <c r="C115" s="137" t="s">
        <v>753</v>
      </c>
      <c r="D115" s="114" t="s">
        <v>112</v>
      </c>
      <c r="E115" s="114">
        <v>2</v>
      </c>
      <c r="F115" s="898"/>
      <c r="G115" s="116">
        <f>E115*F115</f>
        <v>0</v>
      </c>
    </row>
    <row r="116" spans="1:7" ht="15">
      <c r="A116" s="120"/>
      <c r="B116" s="120"/>
      <c r="C116" s="137"/>
      <c r="D116" s="114"/>
      <c r="E116" s="114"/>
      <c r="F116" s="898"/>
      <c r="G116" s="116"/>
    </row>
    <row r="117" spans="1:7" ht="15">
      <c r="A117" s="118"/>
      <c r="B117" s="119"/>
      <c r="C117" s="119"/>
      <c r="D117" s="114"/>
      <c r="E117" s="114"/>
      <c r="F117" s="896"/>
      <c r="G117" s="116"/>
    </row>
    <row r="118" spans="1:7" ht="30">
      <c r="A118" s="120"/>
      <c r="B118" s="120"/>
      <c r="C118" s="135" t="s">
        <v>754</v>
      </c>
      <c r="D118" s="114"/>
      <c r="E118" s="114"/>
      <c r="F118" s="896"/>
      <c r="G118" s="116"/>
    </row>
    <row r="119" spans="1:7" ht="30">
      <c r="A119" s="120"/>
      <c r="B119" s="120"/>
      <c r="C119" s="134" t="s">
        <v>755</v>
      </c>
      <c r="D119" s="141" t="s">
        <v>112</v>
      </c>
      <c r="E119" s="141">
        <f>SUM(E124:E137)</f>
        <v>854</v>
      </c>
      <c r="F119" s="900"/>
      <c r="G119" s="116">
        <f>E119*F119</f>
        <v>0</v>
      </c>
    </row>
    <row r="120" spans="1:7" ht="15">
      <c r="A120" s="120"/>
      <c r="B120" s="120"/>
      <c r="C120" s="119"/>
      <c r="D120" s="141"/>
      <c r="E120" s="141"/>
      <c r="F120" s="901"/>
      <c r="G120" s="142"/>
    </row>
    <row r="121" spans="1:7" ht="30">
      <c r="A121" s="120"/>
      <c r="B121" s="120"/>
      <c r="C121" s="135" t="s">
        <v>756</v>
      </c>
      <c r="D121" s="141"/>
      <c r="E121" s="141"/>
      <c r="F121" s="901"/>
      <c r="G121" s="142"/>
    </row>
    <row r="122" spans="1:7" ht="60">
      <c r="A122" s="120"/>
      <c r="B122" s="120"/>
      <c r="C122" s="134" t="s">
        <v>757</v>
      </c>
      <c r="D122" s="141"/>
      <c r="E122" s="141"/>
      <c r="F122" s="901"/>
      <c r="G122" s="142"/>
    </row>
    <row r="123" spans="1:7" ht="15">
      <c r="A123" s="120"/>
      <c r="B123" s="120"/>
      <c r="C123" s="134"/>
      <c r="D123" s="141"/>
      <c r="E123" s="141"/>
      <c r="F123" s="901"/>
      <c r="G123" s="142"/>
    </row>
    <row r="124" spans="1:7" ht="15">
      <c r="A124" s="120"/>
      <c r="B124" s="120"/>
      <c r="C124" s="136" t="s">
        <v>758</v>
      </c>
      <c r="D124" s="141"/>
      <c r="E124" s="141"/>
      <c r="F124" s="901"/>
      <c r="G124" s="142"/>
    </row>
    <row r="125" spans="1:7" ht="15">
      <c r="A125" s="120"/>
      <c r="B125" s="120"/>
      <c r="C125" s="137" t="s">
        <v>759</v>
      </c>
      <c r="D125" s="141" t="s">
        <v>112</v>
      </c>
      <c r="E125" s="141">
        <v>450</v>
      </c>
      <c r="F125" s="898"/>
      <c r="G125" s="116">
        <f>E125*F125</f>
        <v>0</v>
      </c>
    </row>
    <row r="126" spans="1:7" ht="15">
      <c r="A126" s="120"/>
      <c r="B126" s="120"/>
      <c r="C126" s="143" t="s">
        <v>760</v>
      </c>
      <c r="D126" s="120"/>
      <c r="E126" s="120"/>
      <c r="F126" s="899"/>
      <c r="G126" s="120"/>
    </row>
    <row r="127" spans="1:7" ht="15">
      <c r="A127" s="120"/>
      <c r="B127" s="120"/>
      <c r="C127" s="137" t="s">
        <v>748</v>
      </c>
      <c r="D127" s="141" t="s">
        <v>112</v>
      </c>
      <c r="E127" s="141">
        <v>17</v>
      </c>
      <c r="F127" s="898"/>
      <c r="G127" s="116">
        <f>E127*F127</f>
        <v>0</v>
      </c>
    </row>
    <row r="128" spans="1:7" ht="15">
      <c r="A128" s="120"/>
      <c r="B128" s="120"/>
      <c r="C128" s="136" t="s">
        <v>761</v>
      </c>
      <c r="D128" s="114"/>
      <c r="E128" s="114"/>
      <c r="F128" s="896"/>
      <c r="G128" s="116"/>
    </row>
    <row r="129" spans="1:7" ht="15">
      <c r="A129" s="120"/>
      <c r="B129" s="120"/>
      <c r="C129" s="137" t="s">
        <v>740</v>
      </c>
      <c r="D129" s="114" t="s">
        <v>112</v>
      </c>
      <c r="E129" s="114">
        <v>60</v>
      </c>
      <c r="F129" s="896"/>
      <c r="G129" s="116">
        <f>E129*F129</f>
        <v>0</v>
      </c>
    </row>
    <row r="130" spans="1:7" ht="15">
      <c r="A130" s="120"/>
      <c r="B130" s="120"/>
      <c r="C130" s="136" t="s">
        <v>762</v>
      </c>
      <c r="D130" s="114"/>
      <c r="E130" s="114"/>
      <c r="F130" s="896"/>
      <c r="G130" s="116"/>
    </row>
    <row r="131" spans="1:7" ht="15">
      <c r="A131" s="120"/>
      <c r="B131" s="120"/>
      <c r="C131" s="137" t="s">
        <v>763</v>
      </c>
      <c r="D131" s="114" t="s">
        <v>112</v>
      </c>
      <c r="E131" s="114">
        <v>4</v>
      </c>
      <c r="F131" s="896"/>
      <c r="G131" s="116">
        <f>E131*F131</f>
        <v>0</v>
      </c>
    </row>
    <row r="132" spans="1:7" ht="15">
      <c r="A132" s="120"/>
      <c r="B132" s="120"/>
      <c r="C132" s="136" t="s">
        <v>764</v>
      </c>
      <c r="D132" s="114"/>
      <c r="E132" s="114"/>
      <c r="F132" s="896"/>
      <c r="G132" s="116"/>
    </row>
    <row r="133" spans="1:7" ht="15">
      <c r="A133" s="120"/>
      <c r="B133" s="120"/>
      <c r="C133" s="137" t="s">
        <v>765</v>
      </c>
      <c r="D133" s="114" t="s">
        <v>112</v>
      </c>
      <c r="E133" s="114">
        <v>95</v>
      </c>
      <c r="F133" s="896"/>
      <c r="G133" s="116">
        <f>E133*F133</f>
        <v>0</v>
      </c>
    </row>
    <row r="134" spans="1:7" ht="15">
      <c r="A134" s="120"/>
      <c r="B134" s="120"/>
      <c r="C134" s="136" t="s">
        <v>766</v>
      </c>
      <c r="D134" s="114"/>
      <c r="E134" s="114"/>
      <c r="F134" s="896"/>
      <c r="G134" s="116"/>
    </row>
    <row r="135" spans="1:7" ht="15">
      <c r="A135" s="120"/>
      <c r="B135" s="120"/>
      <c r="C135" s="137" t="s">
        <v>767</v>
      </c>
      <c r="D135" s="114" t="s">
        <v>112</v>
      </c>
      <c r="E135" s="114">
        <v>228</v>
      </c>
      <c r="F135" s="896"/>
      <c r="G135" s="116">
        <f>E135*F135</f>
        <v>0</v>
      </c>
    </row>
    <row r="136" spans="1:7" ht="15">
      <c r="A136" s="120"/>
      <c r="B136" s="120"/>
      <c r="C136" s="135"/>
      <c r="D136" s="141"/>
      <c r="E136" s="141"/>
      <c r="F136" s="901"/>
      <c r="G136" s="142"/>
    </row>
    <row r="137" spans="1:7" ht="15">
      <c r="A137" s="120"/>
      <c r="B137" s="120"/>
      <c r="C137" s="120"/>
      <c r="D137" s="120"/>
      <c r="E137" s="120"/>
      <c r="F137" s="899"/>
      <c r="G137" s="120"/>
    </row>
    <row r="138" spans="1:7" ht="15">
      <c r="A138" s="120"/>
      <c r="B138" s="120"/>
      <c r="C138" s="135" t="s">
        <v>768</v>
      </c>
      <c r="D138" s="141"/>
      <c r="E138" s="141"/>
      <c r="F138" s="901"/>
      <c r="G138" s="142"/>
    </row>
    <row r="139" spans="1:7" ht="15">
      <c r="A139" s="120"/>
      <c r="B139" s="120"/>
      <c r="C139" s="134" t="s">
        <v>737</v>
      </c>
      <c r="D139" s="114" t="s">
        <v>112</v>
      </c>
      <c r="E139" s="139">
        <v>113</v>
      </c>
      <c r="F139" s="898"/>
      <c r="G139" s="116">
        <f>E139*F139</f>
        <v>0</v>
      </c>
    </row>
    <row r="140" spans="1:7" ht="15">
      <c r="A140" s="120"/>
      <c r="B140" s="120"/>
      <c r="C140" s="135"/>
      <c r="D140" s="141"/>
      <c r="E140" s="141"/>
      <c r="F140" s="901"/>
      <c r="G140" s="142"/>
    </row>
    <row r="141" spans="1:7" ht="15">
      <c r="A141" s="120"/>
      <c r="B141" s="120"/>
      <c r="C141" s="135" t="s">
        <v>769</v>
      </c>
      <c r="D141" s="114"/>
      <c r="E141" s="114"/>
      <c r="F141" s="896"/>
      <c r="G141" s="116"/>
    </row>
    <row r="142" spans="1:7" ht="15">
      <c r="A142" s="120"/>
      <c r="B142" s="120"/>
      <c r="C142" s="136" t="s">
        <v>727</v>
      </c>
      <c r="D142" s="114"/>
      <c r="E142" s="114"/>
      <c r="F142" s="896"/>
      <c r="G142" s="116"/>
    </row>
    <row r="143" spans="1:7" ht="15">
      <c r="A143" s="120"/>
      <c r="B143" s="120"/>
      <c r="C143" s="137" t="s">
        <v>770</v>
      </c>
      <c r="D143" s="114" t="s">
        <v>112</v>
      </c>
      <c r="E143" s="114">
        <v>113</v>
      </c>
      <c r="F143" s="896"/>
      <c r="G143" s="116">
        <f>E143*F143</f>
        <v>0</v>
      </c>
    </row>
    <row r="144" spans="1:7" ht="15">
      <c r="A144" s="120"/>
      <c r="B144" s="120"/>
      <c r="C144" s="137"/>
      <c r="D144" s="114"/>
      <c r="E144" s="114"/>
      <c r="F144" s="896"/>
      <c r="G144" s="116"/>
    </row>
    <row r="145" spans="1:7" ht="15">
      <c r="A145" s="120"/>
      <c r="B145" s="120"/>
      <c r="C145" s="135" t="s">
        <v>771</v>
      </c>
      <c r="D145" s="114"/>
      <c r="E145" s="114"/>
      <c r="F145" s="896"/>
      <c r="G145" s="116"/>
    </row>
    <row r="146" spans="1:7" ht="30">
      <c r="A146" s="120"/>
      <c r="B146" s="120"/>
      <c r="C146" s="134" t="s">
        <v>772</v>
      </c>
      <c r="D146" s="114" t="s">
        <v>139</v>
      </c>
      <c r="E146" s="114">
        <v>1385.38</v>
      </c>
      <c r="F146" s="896"/>
      <c r="G146" s="116">
        <f>E146*F146</f>
        <v>0</v>
      </c>
    </row>
    <row r="147" spans="1:7" ht="15">
      <c r="A147" s="120"/>
      <c r="B147" s="120"/>
      <c r="C147" s="134"/>
      <c r="D147" s="114"/>
      <c r="E147" s="114"/>
      <c r="F147" s="115"/>
      <c r="G147" s="116"/>
    </row>
    <row r="148" spans="1:7" ht="15">
      <c r="A148" s="120"/>
      <c r="B148" s="120"/>
      <c r="C148" s="126" t="s">
        <v>773</v>
      </c>
      <c r="D148" s="114"/>
      <c r="E148" s="114"/>
      <c r="F148" s="132"/>
      <c r="G148" s="114">
        <f>SUM(G70:G146)</f>
        <v>0</v>
      </c>
    </row>
    <row r="149" spans="1:7" ht="15">
      <c r="A149" s="120"/>
      <c r="B149" s="120"/>
      <c r="C149" s="144"/>
      <c r="D149" s="114"/>
      <c r="E149" s="114"/>
      <c r="F149" s="115"/>
      <c r="G149" s="116"/>
    </row>
    <row r="150" spans="1:7" ht="15">
      <c r="A150" s="120"/>
      <c r="B150" s="120"/>
      <c r="C150" s="125"/>
      <c r="D150" s="145"/>
      <c r="E150" s="145"/>
      <c r="F150" s="146"/>
      <c r="G150" s="145"/>
    </row>
    <row r="151" spans="1:7" ht="15">
      <c r="A151" s="120"/>
      <c r="B151" s="120"/>
      <c r="C151" s="125" t="s">
        <v>774</v>
      </c>
      <c r="D151" s="114"/>
      <c r="E151" s="114"/>
      <c r="F151" s="115"/>
      <c r="G151" s="116"/>
    </row>
    <row r="152" spans="1:7" ht="15">
      <c r="A152" s="120"/>
      <c r="B152" s="120"/>
      <c r="C152" s="126" t="s">
        <v>775</v>
      </c>
      <c r="D152" s="114"/>
      <c r="E152" s="114"/>
      <c r="F152" s="132"/>
      <c r="G152" s="114"/>
    </row>
    <row r="153" spans="1:7" ht="15">
      <c r="A153" s="120"/>
      <c r="B153" s="120"/>
      <c r="C153" s="119"/>
      <c r="D153" s="116" t="s">
        <v>677</v>
      </c>
      <c r="E153" s="116" t="s">
        <v>678</v>
      </c>
      <c r="F153" s="115" t="s">
        <v>679</v>
      </c>
      <c r="G153" s="116" t="s">
        <v>680</v>
      </c>
    </row>
    <row r="154" spans="1:7" ht="15">
      <c r="A154" s="120"/>
      <c r="B154" s="120"/>
      <c r="C154" s="133" t="s">
        <v>717</v>
      </c>
      <c r="D154" s="114"/>
      <c r="E154" s="114"/>
      <c r="F154" s="115"/>
      <c r="G154" s="116"/>
    </row>
    <row r="155" spans="1:7" ht="45">
      <c r="A155" s="120"/>
      <c r="B155" s="120"/>
      <c r="C155" s="134" t="s">
        <v>718</v>
      </c>
      <c r="D155" s="114" t="s">
        <v>128</v>
      </c>
      <c r="E155" s="114">
        <v>155</v>
      </c>
      <c r="F155" s="896"/>
      <c r="G155" s="116">
        <f>E155*F155</f>
        <v>0</v>
      </c>
    </row>
    <row r="156" spans="1:7" ht="15">
      <c r="A156" s="120"/>
      <c r="B156" s="120"/>
      <c r="C156" s="126"/>
      <c r="D156" s="114"/>
      <c r="E156" s="114"/>
      <c r="F156" s="897"/>
      <c r="G156" s="114"/>
    </row>
    <row r="157" spans="1:7" ht="15">
      <c r="A157" s="120"/>
      <c r="B157" s="120"/>
      <c r="C157" s="135" t="s">
        <v>719</v>
      </c>
      <c r="D157" s="114"/>
      <c r="E157" s="114"/>
      <c r="F157" s="896"/>
      <c r="G157" s="116"/>
    </row>
    <row r="158" spans="1:7" ht="75">
      <c r="A158" s="120"/>
      <c r="B158" s="120"/>
      <c r="C158" s="134" t="s">
        <v>720</v>
      </c>
      <c r="D158" s="114" t="s">
        <v>112</v>
      </c>
      <c r="E158" s="114">
        <f>SUM(E162:E175)</f>
        <v>14</v>
      </c>
      <c r="F158" s="896"/>
      <c r="G158" s="116">
        <f>E158*F158</f>
        <v>0</v>
      </c>
    </row>
    <row r="159" spans="1:7" ht="15">
      <c r="A159" s="120"/>
      <c r="B159" s="120"/>
      <c r="C159" s="134"/>
      <c r="D159" s="114"/>
      <c r="E159" s="114"/>
      <c r="F159" s="896"/>
      <c r="G159" s="116"/>
    </row>
    <row r="160" spans="1:7" ht="15">
      <c r="A160" s="120"/>
      <c r="B160" s="120"/>
      <c r="C160" s="135" t="s">
        <v>721</v>
      </c>
      <c r="D160" s="114"/>
      <c r="E160" s="114"/>
      <c r="F160" s="896"/>
      <c r="G160" s="116"/>
    </row>
    <row r="161" spans="1:7" ht="45">
      <c r="A161" s="120"/>
      <c r="B161" s="120"/>
      <c r="C161" s="134" t="s">
        <v>722</v>
      </c>
      <c r="D161" s="114"/>
      <c r="E161" s="114"/>
      <c r="F161" s="896"/>
      <c r="G161" s="116"/>
    </row>
    <row r="162" spans="1:7" ht="15">
      <c r="A162" s="120"/>
      <c r="B162" s="120"/>
      <c r="C162" s="147" t="s">
        <v>776</v>
      </c>
      <c r="D162" s="114"/>
      <c r="E162" s="114"/>
      <c r="F162" s="896"/>
      <c r="G162" s="116"/>
    </row>
    <row r="163" spans="1:7" ht="15">
      <c r="A163" s="120"/>
      <c r="B163" s="120"/>
      <c r="C163" s="137" t="s">
        <v>777</v>
      </c>
      <c r="D163" s="114" t="s">
        <v>112</v>
      </c>
      <c r="E163" s="148">
        <v>3</v>
      </c>
      <c r="F163" s="896"/>
      <c r="G163" s="116">
        <f>E163*F163</f>
        <v>0</v>
      </c>
    </row>
    <row r="164" spans="1:7" ht="15">
      <c r="A164" s="120"/>
      <c r="B164" s="120"/>
      <c r="C164" s="147" t="s">
        <v>778</v>
      </c>
      <c r="D164" s="120"/>
      <c r="E164" s="148"/>
      <c r="F164" s="896"/>
      <c r="G164" s="116"/>
    </row>
    <row r="165" spans="1:7" ht="15">
      <c r="A165" s="120"/>
      <c r="B165" s="120"/>
      <c r="C165" s="137" t="s">
        <v>779</v>
      </c>
      <c r="D165" s="114" t="s">
        <v>112</v>
      </c>
      <c r="E165" s="149">
        <v>2</v>
      </c>
      <c r="F165" s="896"/>
      <c r="G165" s="116">
        <f>E165*F165</f>
        <v>0</v>
      </c>
    </row>
    <row r="166" spans="1:7" ht="15">
      <c r="A166" s="120"/>
      <c r="B166" s="120"/>
      <c r="C166" s="136" t="s">
        <v>727</v>
      </c>
      <c r="D166" s="114"/>
      <c r="E166" s="148"/>
      <c r="F166" s="896"/>
      <c r="G166" s="116"/>
    </row>
    <row r="167" spans="1:7" ht="15">
      <c r="A167" s="120"/>
      <c r="B167" s="120"/>
      <c r="C167" s="137" t="s">
        <v>780</v>
      </c>
      <c r="D167" s="114" t="s">
        <v>112</v>
      </c>
      <c r="E167" s="148">
        <v>2</v>
      </c>
      <c r="F167" s="896"/>
      <c r="G167" s="116">
        <f>E167*F167</f>
        <v>0</v>
      </c>
    </row>
    <row r="168" spans="1:7" ht="15">
      <c r="A168" s="120"/>
      <c r="B168" s="120"/>
      <c r="C168" s="136" t="s">
        <v>781</v>
      </c>
      <c r="D168" s="114"/>
      <c r="E168" s="148"/>
      <c r="F168" s="896"/>
      <c r="G168" s="116"/>
    </row>
    <row r="169" spans="1:7" ht="15">
      <c r="A169" s="120"/>
      <c r="B169" s="120"/>
      <c r="C169" s="137" t="s">
        <v>780</v>
      </c>
      <c r="D169" s="114" t="s">
        <v>112</v>
      </c>
      <c r="E169" s="148">
        <v>1</v>
      </c>
      <c r="F169" s="896"/>
      <c r="G169" s="116">
        <f>E169*F169</f>
        <v>0</v>
      </c>
    </row>
    <row r="170" spans="1:7" ht="15">
      <c r="A170" s="120"/>
      <c r="B170" s="120"/>
      <c r="C170" s="147" t="s">
        <v>782</v>
      </c>
      <c r="D170" s="114"/>
      <c r="E170" s="148"/>
      <c r="F170" s="896"/>
      <c r="G170" s="116"/>
    </row>
    <row r="171" spans="1:7" ht="15">
      <c r="A171" s="120"/>
      <c r="B171" s="120"/>
      <c r="C171" s="137" t="s">
        <v>783</v>
      </c>
      <c r="D171" s="114" t="s">
        <v>112</v>
      </c>
      <c r="E171" s="148">
        <v>2</v>
      </c>
      <c r="F171" s="896"/>
      <c r="G171" s="116">
        <f>E171*F171</f>
        <v>0</v>
      </c>
    </row>
    <row r="172" spans="1:7" ht="15">
      <c r="A172" s="120"/>
      <c r="B172" s="120"/>
      <c r="C172" s="136" t="s">
        <v>784</v>
      </c>
      <c r="D172" s="114"/>
      <c r="E172" s="148"/>
      <c r="F172" s="896"/>
      <c r="G172" s="116"/>
    </row>
    <row r="173" spans="1:7" ht="15">
      <c r="A173" s="120"/>
      <c r="B173" s="120"/>
      <c r="C173" s="137" t="s">
        <v>785</v>
      </c>
      <c r="D173" s="114" t="s">
        <v>112</v>
      </c>
      <c r="E173" s="148">
        <v>1</v>
      </c>
      <c r="F173" s="896"/>
      <c r="G173" s="116">
        <f>E173*F173</f>
        <v>0</v>
      </c>
    </row>
    <row r="174" spans="1:7" ht="15">
      <c r="A174" s="120"/>
      <c r="B174" s="120"/>
      <c r="C174" s="136" t="s">
        <v>786</v>
      </c>
      <c r="D174" s="114"/>
      <c r="E174" s="148"/>
      <c r="F174" s="896"/>
      <c r="G174" s="116"/>
    </row>
    <row r="175" spans="1:7" ht="15">
      <c r="A175" s="120"/>
      <c r="B175" s="120"/>
      <c r="C175" s="137" t="s">
        <v>785</v>
      </c>
      <c r="D175" s="114" t="s">
        <v>112</v>
      </c>
      <c r="E175" s="148">
        <v>3</v>
      </c>
      <c r="F175" s="896"/>
      <c r="G175" s="116">
        <f>E175*F175</f>
        <v>0</v>
      </c>
    </row>
    <row r="176" spans="1:7" ht="15">
      <c r="A176" s="120"/>
      <c r="B176" s="120"/>
      <c r="C176" s="137"/>
      <c r="D176" s="114"/>
      <c r="E176" s="114"/>
      <c r="F176" s="896"/>
      <c r="G176" s="116"/>
    </row>
    <row r="177" spans="1:7" ht="15">
      <c r="A177" s="120"/>
      <c r="B177" s="120"/>
      <c r="C177" s="135" t="s">
        <v>787</v>
      </c>
      <c r="D177" s="114"/>
      <c r="E177" s="114"/>
      <c r="F177" s="896"/>
      <c r="G177" s="116"/>
    </row>
    <row r="178" spans="1:7" ht="75">
      <c r="A178" s="120"/>
      <c r="B178" s="120"/>
      <c r="C178" s="134" t="s">
        <v>735</v>
      </c>
      <c r="D178" s="114"/>
      <c r="E178" s="114"/>
      <c r="F178" s="896"/>
      <c r="G178" s="116"/>
    </row>
    <row r="179" spans="1:7" ht="15">
      <c r="A179" s="120"/>
      <c r="B179" s="120"/>
      <c r="C179" s="134" t="s">
        <v>788</v>
      </c>
      <c r="D179" s="114" t="s">
        <v>112</v>
      </c>
      <c r="E179" s="138">
        <f>SUM(E194,E202,E204,E206)</f>
        <v>438</v>
      </c>
      <c r="F179" s="898"/>
      <c r="G179" s="116">
        <f>E179*F179</f>
        <v>0</v>
      </c>
    </row>
    <row r="180" spans="1:7" ht="15">
      <c r="A180" s="120"/>
      <c r="B180" s="120"/>
      <c r="C180" s="134" t="s">
        <v>789</v>
      </c>
      <c r="D180" s="114" t="s">
        <v>112</v>
      </c>
      <c r="E180" s="150">
        <v>131</v>
      </c>
      <c r="F180" s="898"/>
      <c r="G180" s="116">
        <f>E180*F180</f>
        <v>0</v>
      </c>
    </row>
    <row r="181" spans="1:7" ht="15">
      <c r="A181" s="120"/>
      <c r="B181" s="120"/>
      <c r="C181" s="119"/>
      <c r="D181" s="114"/>
      <c r="E181" s="114"/>
      <c r="F181" s="896"/>
      <c r="G181" s="116"/>
    </row>
    <row r="182" spans="1:7" ht="15">
      <c r="A182" s="120"/>
      <c r="B182" s="120"/>
      <c r="C182" s="135" t="s">
        <v>790</v>
      </c>
      <c r="D182" s="114"/>
      <c r="E182" s="114"/>
      <c r="F182" s="896"/>
      <c r="G182" s="116"/>
    </row>
    <row r="183" spans="1:7" ht="15">
      <c r="A183" s="120"/>
      <c r="B183" s="120"/>
      <c r="C183" s="147" t="s">
        <v>791</v>
      </c>
      <c r="D183" s="120"/>
      <c r="E183" s="149"/>
      <c r="F183" s="896"/>
      <c r="G183" s="116"/>
    </row>
    <row r="184" spans="1:7" ht="15">
      <c r="A184" s="120"/>
      <c r="B184" s="120"/>
      <c r="C184" s="137" t="s">
        <v>780</v>
      </c>
      <c r="D184" s="114" t="s">
        <v>112</v>
      </c>
      <c r="E184" s="149">
        <v>3</v>
      </c>
      <c r="F184" s="896"/>
      <c r="G184" s="116">
        <f>E184*F184</f>
        <v>0</v>
      </c>
    </row>
    <row r="185" spans="1:7" ht="15">
      <c r="A185" s="120"/>
      <c r="B185" s="120"/>
      <c r="C185" s="147" t="s">
        <v>792</v>
      </c>
      <c r="D185" s="120"/>
      <c r="E185" s="149"/>
      <c r="F185" s="896"/>
      <c r="G185" s="116"/>
    </row>
    <row r="186" spans="1:7" ht="15">
      <c r="A186" s="120"/>
      <c r="B186" s="120"/>
      <c r="C186" s="137" t="s">
        <v>793</v>
      </c>
      <c r="D186" s="114" t="s">
        <v>112</v>
      </c>
      <c r="E186" s="149">
        <v>8</v>
      </c>
      <c r="F186" s="896"/>
      <c r="G186" s="116">
        <f>E186*F186</f>
        <v>0</v>
      </c>
    </row>
    <row r="187" spans="1:7" ht="15">
      <c r="A187" s="120"/>
      <c r="B187" s="120"/>
      <c r="C187" s="147" t="s">
        <v>794</v>
      </c>
      <c r="D187" s="120"/>
      <c r="E187" s="149"/>
      <c r="F187" s="896"/>
      <c r="G187" s="116"/>
    </row>
    <row r="188" spans="1:7" ht="15">
      <c r="A188" s="120"/>
      <c r="B188" s="120"/>
      <c r="C188" s="137" t="s">
        <v>767</v>
      </c>
      <c r="D188" s="114" t="s">
        <v>112</v>
      </c>
      <c r="E188" s="149">
        <v>73</v>
      </c>
      <c r="F188" s="896"/>
      <c r="G188" s="116">
        <f>E188*F188</f>
        <v>0</v>
      </c>
    </row>
    <row r="189" spans="1:7" ht="15">
      <c r="A189" s="120"/>
      <c r="B189" s="120"/>
      <c r="C189" s="147" t="s">
        <v>795</v>
      </c>
      <c r="D189" s="120"/>
      <c r="E189" s="149"/>
      <c r="F189" s="896"/>
      <c r="G189" s="116"/>
    </row>
    <row r="190" spans="1:7" ht="15">
      <c r="A190" s="120"/>
      <c r="B190" s="120"/>
      <c r="C190" s="137" t="s">
        <v>796</v>
      </c>
      <c r="D190" s="114" t="s">
        <v>112</v>
      </c>
      <c r="E190" s="149">
        <v>3</v>
      </c>
      <c r="F190" s="896"/>
      <c r="G190" s="116">
        <f>E190*F190</f>
        <v>0</v>
      </c>
    </row>
    <row r="191" spans="1:7" ht="15">
      <c r="A191" s="120"/>
      <c r="B191" s="120"/>
      <c r="C191" s="147" t="s">
        <v>797</v>
      </c>
      <c r="D191" s="120"/>
      <c r="E191" s="149"/>
      <c r="F191" s="896"/>
      <c r="G191" s="116"/>
    </row>
    <row r="192" spans="1:7" ht="15">
      <c r="A192" s="120"/>
      <c r="B192" s="120"/>
      <c r="C192" s="137" t="s">
        <v>798</v>
      </c>
      <c r="D192" s="114" t="s">
        <v>112</v>
      </c>
      <c r="E192" s="149">
        <v>11</v>
      </c>
      <c r="F192" s="896"/>
      <c r="G192" s="116">
        <f>E192*F192</f>
        <v>0</v>
      </c>
    </row>
    <row r="193" spans="1:7" ht="15">
      <c r="A193" s="120"/>
      <c r="B193" s="120"/>
      <c r="C193" s="147" t="s">
        <v>799</v>
      </c>
      <c r="D193" s="120"/>
      <c r="E193" s="114"/>
      <c r="F193" s="898"/>
      <c r="G193" s="116"/>
    </row>
    <row r="194" spans="1:7" ht="15">
      <c r="A194" s="120"/>
      <c r="B194" s="120"/>
      <c r="C194" s="137" t="s">
        <v>800</v>
      </c>
      <c r="D194" s="114" t="s">
        <v>112</v>
      </c>
      <c r="E194" s="149">
        <v>111</v>
      </c>
      <c r="F194" s="898"/>
      <c r="G194" s="116">
        <f>E194*F194</f>
        <v>0</v>
      </c>
    </row>
    <row r="195" spans="1:7" ht="15">
      <c r="A195" s="120"/>
      <c r="B195" s="120"/>
      <c r="C195" s="147" t="s">
        <v>801</v>
      </c>
      <c r="D195" s="120"/>
      <c r="E195" s="149"/>
      <c r="F195" s="896"/>
      <c r="G195" s="116"/>
    </row>
    <row r="196" spans="1:7" ht="15">
      <c r="A196" s="120"/>
      <c r="B196" s="120"/>
      <c r="C196" s="137" t="s">
        <v>802</v>
      </c>
      <c r="D196" s="114" t="s">
        <v>112</v>
      </c>
      <c r="E196" s="149">
        <v>3</v>
      </c>
      <c r="F196" s="896"/>
      <c r="G196" s="116">
        <f>E196*F196</f>
        <v>0</v>
      </c>
    </row>
    <row r="197" spans="1:7" ht="15">
      <c r="A197" s="120"/>
      <c r="B197" s="120"/>
      <c r="C197" s="147" t="s">
        <v>803</v>
      </c>
      <c r="D197" s="120"/>
      <c r="E197" s="149"/>
      <c r="F197" s="896"/>
      <c r="G197" s="116"/>
    </row>
    <row r="198" spans="1:7" ht="15">
      <c r="A198" s="120"/>
      <c r="B198" s="120"/>
      <c r="C198" s="137" t="s">
        <v>804</v>
      </c>
      <c r="D198" s="114" t="s">
        <v>112</v>
      </c>
      <c r="E198" s="149">
        <v>5</v>
      </c>
      <c r="F198" s="896"/>
      <c r="G198" s="116">
        <f>E198*F198</f>
        <v>0</v>
      </c>
    </row>
    <row r="199" spans="1:7" ht="15">
      <c r="A199" s="120"/>
      <c r="B199" s="120"/>
      <c r="C199" s="147" t="s">
        <v>805</v>
      </c>
      <c r="D199" s="120"/>
      <c r="E199" s="149"/>
      <c r="F199" s="899"/>
      <c r="G199" s="120"/>
    </row>
    <row r="200" spans="1:7" ht="15">
      <c r="A200" s="120"/>
      <c r="B200" s="120"/>
      <c r="C200" s="137" t="s">
        <v>806</v>
      </c>
      <c r="D200" s="114" t="s">
        <v>112</v>
      </c>
      <c r="E200" s="149">
        <v>6</v>
      </c>
      <c r="F200" s="896"/>
      <c r="G200" s="116">
        <f>E200*F200</f>
        <v>0</v>
      </c>
    </row>
    <row r="201" spans="1:7" ht="15">
      <c r="A201" s="120"/>
      <c r="B201" s="120"/>
      <c r="C201" s="147" t="s">
        <v>807</v>
      </c>
      <c r="D201" s="120"/>
      <c r="E201" s="114"/>
      <c r="F201" s="898"/>
      <c r="G201" s="116"/>
    </row>
    <row r="202" spans="1:7" ht="15">
      <c r="A202" s="120"/>
      <c r="B202" s="120"/>
      <c r="C202" s="137" t="s">
        <v>808</v>
      </c>
      <c r="D202" s="114" t="s">
        <v>112</v>
      </c>
      <c r="E202" s="149">
        <v>56</v>
      </c>
      <c r="F202" s="898"/>
      <c r="G202" s="116">
        <f>E202*F202</f>
        <v>0</v>
      </c>
    </row>
    <row r="203" spans="1:7" ht="15">
      <c r="A203" s="120"/>
      <c r="B203" s="120"/>
      <c r="C203" s="147" t="s">
        <v>809</v>
      </c>
      <c r="D203" s="120"/>
      <c r="E203" s="114"/>
      <c r="F203" s="898"/>
      <c r="G203" s="116"/>
    </row>
    <row r="204" spans="1:7" ht="15">
      <c r="A204" s="120"/>
      <c r="B204" s="120"/>
      <c r="C204" s="137" t="s">
        <v>808</v>
      </c>
      <c r="D204" s="114" t="s">
        <v>112</v>
      </c>
      <c r="E204" s="149">
        <v>43</v>
      </c>
      <c r="F204" s="898"/>
      <c r="G204" s="116">
        <f>E204*F204</f>
        <v>0</v>
      </c>
    </row>
    <row r="205" spans="1:7" ht="30">
      <c r="A205" s="120"/>
      <c r="B205" s="120"/>
      <c r="C205" s="147" t="s">
        <v>810</v>
      </c>
      <c r="D205" s="120"/>
      <c r="E205" s="114"/>
      <c r="F205" s="898"/>
      <c r="G205" s="116"/>
    </row>
    <row r="206" spans="1:7" ht="15">
      <c r="A206" s="120"/>
      <c r="B206" s="120"/>
      <c r="C206" s="137" t="s">
        <v>808</v>
      </c>
      <c r="D206" s="114" t="s">
        <v>112</v>
      </c>
      <c r="E206" s="149">
        <v>228</v>
      </c>
      <c r="F206" s="898"/>
      <c r="G206" s="116">
        <f>E206*F206</f>
        <v>0</v>
      </c>
    </row>
    <row r="207" spans="1:7" ht="15">
      <c r="A207" s="120"/>
      <c r="B207" s="120"/>
      <c r="C207" s="147" t="s">
        <v>811</v>
      </c>
      <c r="D207" s="120"/>
      <c r="E207" s="149"/>
      <c r="F207" s="898"/>
      <c r="G207" s="116"/>
    </row>
    <row r="208" spans="1:7" ht="15">
      <c r="A208" s="120"/>
      <c r="B208" s="120"/>
      <c r="C208" s="137" t="s">
        <v>812</v>
      </c>
      <c r="D208" s="114" t="s">
        <v>112</v>
      </c>
      <c r="E208" s="151">
        <v>19</v>
      </c>
      <c r="F208" s="896"/>
      <c r="G208" s="116">
        <f>E208*F208</f>
        <v>0</v>
      </c>
    </row>
    <row r="209" spans="1:7" ht="15">
      <c r="A209" s="120"/>
      <c r="B209" s="120"/>
      <c r="C209" s="119"/>
      <c r="D209" s="114"/>
      <c r="E209" s="114"/>
      <c r="F209" s="898"/>
      <c r="G209" s="116"/>
    </row>
    <row r="210" spans="1:7" ht="15">
      <c r="A210" s="120"/>
      <c r="B210" s="120"/>
      <c r="C210" s="135" t="s">
        <v>813</v>
      </c>
      <c r="D210" s="114"/>
      <c r="E210" s="114"/>
      <c r="F210" s="899"/>
      <c r="G210" s="120"/>
    </row>
    <row r="211" spans="1:7" ht="30">
      <c r="A211" s="120"/>
      <c r="B211" s="120"/>
      <c r="C211" s="134" t="s">
        <v>755</v>
      </c>
      <c r="D211" s="141" t="s">
        <v>112</v>
      </c>
      <c r="E211" s="141">
        <f>SUM(E215:E221)</f>
        <v>1362</v>
      </c>
      <c r="F211" s="900"/>
      <c r="G211" s="116">
        <f>E211*F211</f>
        <v>0</v>
      </c>
    </row>
    <row r="212" spans="1:7" ht="15">
      <c r="A212" s="120"/>
      <c r="B212" s="120"/>
      <c r="C212" s="119"/>
      <c r="D212" s="141"/>
      <c r="E212" s="141"/>
      <c r="F212" s="901"/>
      <c r="G212" s="142"/>
    </row>
    <row r="213" spans="1:7" ht="15">
      <c r="A213" s="120"/>
      <c r="B213" s="120"/>
      <c r="C213" s="135" t="s">
        <v>814</v>
      </c>
      <c r="D213" s="141"/>
      <c r="E213" s="141"/>
      <c r="F213" s="901"/>
      <c r="G213" s="142"/>
    </row>
    <row r="214" spans="1:7" ht="15">
      <c r="A214" s="120"/>
      <c r="B214" s="120"/>
      <c r="C214" s="147" t="s">
        <v>815</v>
      </c>
      <c r="D214" s="120"/>
      <c r="E214" s="120"/>
      <c r="F214" s="898"/>
      <c r="G214" s="116"/>
    </row>
    <row r="215" spans="1:7" ht="15">
      <c r="A215" s="120"/>
      <c r="B215" s="120"/>
      <c r="C215" s="137" t="s">
        <v>816</v>
      </c>
      <c r="D215" s="141" t="s">
        <v>112</v>
      </c>
      <c r="E215" s="149">
        <v>34</v>
      </c>
      <c r="F215" s="896"/>
      <c r="G215" s="116">
        <f>E215*F215</f>
        <v>0</v>
      </c>
    </row>
    <row r="216" spans="1:7" ht="15">
      <c r="A216" s="120"/>
      <c r="B216" s="120"/>
      <c r="C216" s="147" t="s">
        <v>817</v>
      </c>
      <c r="D216" s="120"/>
      <c r="E216" s="149"/>
      <c r="F216" s="898"/>
      <c r="G216" s="116"/>
    </row>
    <row r="217" spans="1:7" ht="15">
      <c r="A217" s="120"/>
      <c r="B217" s="120"/>
      <c r="C217" s="137" t="s">
        <v>798</v>
      </c>
      <c r="D217" s="141" t="s">
        <v>112</v>
      </c>
      <c r="E217" s="149">
        <v>40</v>
      </c>
      <c r="F217" s="896"/>
      <c r="G217" s="116">
        <f>E217*F217</f>
        <v>0</v>
      </c>
    </row>
    <row r="218" spans="1:7" ht="15">
      <c r="A218" s="120"/>
      <c r="B218" s="120"/>
      <c r="C218" s="147" t="s">
        <v>818</v>
      </c>
      <c r="D218" s="120"/>
      <c r="E218" s="149"/>
      <c r="F218" s="898"/>
      <c r="G218" s="116"/>
    </row>
    <row r="219" spans="1:7" ht="15">
      <c r="A219" s="120"/>
      <c r="B219" s="120"/>
      <c r="C219" s="137" t="s">
        <v>819</v>
      </c>
      <c r="D219" s="141" t="s">
        <v>112</v>
      </c>
      <c r="E219" s="149">
        <v>253</v>
      </c>
      <c r="F219" s="896"/>
      <c r="G219" s="116">
        <f>E219*F219</f>
        <v>0</v>
      </c>
    </row>
    <row r="220" spans="1:7" ht="15">
      <c r="A220" s="120"/>
      <c r="B220" s="120"/>
      <c r="C220" s="147" t="s">
        <v>820</v>
      </c>
      <c r="D220" s="120"/>
      <c r="E220" s="149"/>
      <c r="F220" s="898"/>
      <c r="G220" s="116"/>
    </row>
    <row r="221" spans="1:7" ht="15">
      <c r="A221" s="120"/>
      <c r="B221" s="120"/>
      <c r="C221" s="137" t="s">
        <v>819</v>
      </c>
      <c r="D221" s="141" t="s">
        <v>112</v>
      </c>
      <c r="E221" s="149">
        <v>1035</v>
      </c>
      <c r="F221" s="896"/>
      <c r="G221" s="116">
        <f>E221*F221</f>
        <v>0</v>
      </c>
    </row>
    <row r="222" spans="1:7" ht="15">
      <c r="A222" s="120"/>
      <c r="B222" s="120"/>
      <c r="C222" s="120"/>
      <c r="D222" s="120"/>
      <c r="E222" s="120"/>
      <c r="F222" s="899"/>
      <c r="G222" s="120"/>
    </row>
    <row r="223" spans="1:7" ht="15">
      <c r="A223" s="120"/>
      <c r="B223" s="120"/>
      <c r="C223" s="135" t="s">
        <v>771</v>
      </c>
      <c r="D223" s="114"/>
      <c r="E223" s="114"/>
      <c r="F223" s="896"/>
      <c r="G223" s="116"/>
    </row>
    <row r="224" spans="1:7" ht="30">
      <c r="A224" s="120"/>
      <c r="B224" s="120"/>
      <c r="C224" s="134" t="s">
        <v>772</v>
      </c>
      <c r="D224" s="114" t="s">
        <v>139</v>
      </c>
      <c r="E224" s="114">
        <v>209</v>
      </c>
      <c r="F224" s="896"/>
      <c r="G224" s="116">
        <f>E224*F224</f>
        <v>0</v>
      </c>
    </row>
    <row r="225" spans="1:7" ht="15">
      <c r="A225" s="120"/>
      <c r="B225" s="120"/>
      <c r="C225" s="134"/>
      <c r="D225" s="114"/>
      <c r="E225" s="114"/>
      <c r="F225" s="115"/>
      <c r="G225" s="116"/>
    </row>
    <row r="226" spans="1:7" ht="15">
      <c r="A226" s="118"/>
      <c r="B226" s="119"/>
      <c r="C226" s="152" t="s">
        <v>821</v>
      </c>
      <c r="D226" s="122"/>
      <c r="E226" s="122"/>
      <c r="F226" s="153"/>
      <c r="G226" s="122">
        <f>SUM(G155:G224)</f>
        <v>0</v>
      </c>
    </row>
    <row r="227" spans="1:7" ht="15">
      <c r="A227" s="118"/>
      <c r="B227" s="119"/>
      <c r="C227" s="126"/>
      <c r="D227" s="114"/>
      <c r="E227" s="114"/>
      <c r="F227" s="132"/>
      <c r="G227" s="114"/>
    </row>
    <row r="228" spans="1:7" ht="15">
      <c r="A228" s="118"/>
      <c r="B228" s="119"/>
      <c r="C228" s="154"/>
      <c r="D228" s="155"/>
      <c r="E228" s="155"/>
      <c r="F228" s="156"/>
      <c r="G228" s="157"/>
    </row>
    <row r="229" spans="1:2" ht="15">
      <c r="A229" s="118"/>
      <c r="B229" s="119"/>
    </row>
    <row r="231" spans="1:7" ht="15">
      <c r="A231" s="120"/>
      <c r="B231" s="120"/>
      <c r="C231" s="119"/>
      <c r="D231" s="114"/>
      <c r="E231" s="114"/>
      <c r="F231" s="115"/>
      <c r="G231" s="116"/>
    </row>
    <row r="232" spans="1:7" ht="15">
      <c r="A232" s="120"/>
      <c r="B232" s="120"/>
      <c r="C232" s="119"/>
      <c r="D232" s="114"/>
      <c r="E232" s="114"/>
      <c r="F232" s="115"/>
      <c r="G232" s="116"/>
    </row>
    <row r="233" spans="1:7" ht="15">
      <c r="A233" s="120"/>
      <c r="B233" s="120"/>
      <c r="C233" s="147"/>
      <c r="D233" s="120"/>
      <c r="E233" s="149"/>
      <c r="F233" s="114"/>
      <c r="G233" s="115"/>
    </row>
    <row r="234" spans="1:7" ht="15">
      <c r="A234" s="120"/>
      <c r="B234" s="120"/>
      <c r="C234" s="147"/>
      <c r="D234" s="120"/>
      <c r="E234" s="149"/>
      <c r="F234" s="114"/>
      <c r="G234" s="115"/>
    </row>
    <row r="235" spans="1:7" ht="15">
      <c r="A235" s="120"/>
      <c r="B235" s="120"/>
      <c r="C235" s="147"/>
      <c r="D235" s="120"/>
      <c r="E235" s="149"/>
      <c r="F235" s="114"/>
      <c r="G235" s="115"/>
    </row>
    <row r="236" spans="1:7" ht="15">
      <c r="A236" s="120"/>
      <c r="B236" s="120"/>
      <c r="C236" s="147"/>
      <c r="D236" s="120"/>
      <c r="E236" s="149"/>
      <c r="F236" s="114"/>
      <c r="G236" s="115"/>
    </row>
    <row r="237" spans="1:7" ht="15">
      <c r="A237" s="120"/>
      <c r="B237" s="120"/>
      <c r="C237" s="147"/>
      <c r="D237" s="120"/>
      <c r="E237" s="149"/>
      <c r="F237" s="114"/>
      <c r="G237" s="115"/>
    </row>
    <row r="238" spans="1:7" ht="15">
      <c r="A238" s="120"/>
      <c r="B238" s="120"/>
      <c r="C238" s="147"/>
      <c r="D238" s="120"/>
      <c r="E238" s="149"/>
      <c r="F238" s="114"/>
      <c r="G238" s="115"/>
    </row>
    <row r="239" spans="1:7" ht="15">
      <c r="A239" s="120"/>
      <c r="B239" s="120"/>
      <c r="C239" s="147"/>
      <c r="D239" s="120"/>
      <c r="E239" s="149"/>
      <c r="F239" s="114"/>
      <c r="G239" s="115"/>
    </row>
    <row r="240" spans="1:7" ht="15">
      <c r="A240" s="120"/>
      <c r="B240" s="120"/>
      <c r="C240" s="147"/>
      <c r="D240" s="120"/>
      <c r="E240" s="149"/>
      <c r="F240" s="114"/>
      <c r="G240" s="115"/>
    </row>
    <row r="241" spans="1:7" ht="15">
      <c r="A241" s="120"/>
      <c r="B241" s="120"/>
      <c r="C241" s="147"/>
      <c r="D241" s="120"/>
      <c r="E241" s="149"/>
      <c r="F241" s="114"/>
      <c r="G241" s="115"/>
    </row>
    <row r="242" spans="1:7" ht="15">
      <c r="A242" s="120"/>
      <c r="B242" s="120"/>
      <c r="C242" s="147"/>
      <c r="D242" s="120"/>
      <c r="E242" s="149"/>
      <c r="F242" s="114"/>
      <c r="G242" s="115"/>
    </row>
    <row r="243" spans="1:7" ht="15">
      <c r="A243" s="120"/>
      <c r="B243" s="120"/>
      <c r="C243" s="147"/>
      <c r="D243" s="120"/>
      <c r="E243" s="149"/>
      <c r="F243" s="114"/>
      <c r="G243" s="115"/>
    </row>
    <row r="244" spans="1:7" ht="15">
      <c r="A244" s="120"/>
      <c r="B244" s="120"/>
      <c r="C244" s="147"/>
      <c r="D244" s="120"/>
      <c r="E244" s="149"/>
      <c r="F244" s="114"/>
      <c r="G244" s="115"/>
    </row>
    <row r="245" spans="1:7" ht="15">
      <c r="A245" s="120"/>
      <c r="B245" s="120"/>
      <c r="C245" s="147"/>
      <c r="D245" s="120"/>
      <c r="E245" s="149"/>
      <c r="F245" s="114"/>
      <c r="G245" s="115"/>
    </row>
    <row r="246" spans="1:7" ht="15">
      <c r="A246" s="120"/>
      <c r="B246" s="120"/>
      <c r="C246" s="147"/>
      <c r="D246" s="120"/>
      <c r="E246" s="149"/>
      <c r="F246" s="114"/>
      <c r="G246" s="115"/>
    </row>
    <row r="247" spans="1:7" ht="15">
      <c r="A247" s="120"/>
      <c r="B247" s="120"/>
      <c r="C247" s="147"/>
      <c r="D247" s="120"/>
      <c r="E247" s="149"/>
      <c r="F247" s="114"/>
      <c r="G247" s="115"/>
    </row>
    <row r="248" spans="1:7" ht="15">
      <c r="A248" s="120"/>
      <c r="B248" s="120"/>
      <c r="C248" s="147"/>
      <c r="D248" s="120"/>
      <c r="E248" s="149"/>
      <c r="F248" s="114"/>
      <c r="G248" s="115"/>
    </row>
    <row r="249" spans="1:7" ht="15">
      <c r="A249" s="120"/>
      <c r="B249" s="120"/>
      <c r="C249" s="147"/>
      <c r="D249" s="120"/>
      <c r="E249" s="149"/>
      <c r="F249" s="114"/>
      <c r="G249" s="115"/>
    </row>
    <row r="250" spans="1:7" ht="15">
      <c r="A250" s="118"/>
      <c r="B250" s="119"/>
      <c r="C250" s="147"/>
      <c r="D250" s="120"/>
      <c r="E250" s="149"/>
      <c r="F250" s="114"/>
      <c r="G250" s="115"/>
    </row>
    <row r="251" spans="1:7" ht="15">
      <c r="A251" s="118"/>
      <c r="B251" s="119"/>
      <c r="C251" s="119"/>
      <c r="D251" s="120"/>
      <c r="E251" s="149"/>
      <c r="F251" s="114"/>
      <c r="G251" s="115"/>
    </row>
    <row r="252" spans="1:7" ht="15">
      <c r="A252" s="118"/>
      <c r="B252" s="119"/>
      <c r="C252" s="147"/>
      <c r="D252" s="120"/>
      <c r="E252" s="114"/>
      <c r="F252" s="114"/>
      <c r="G252" s="115"/>
    </row>
    <row r="253" spans="1:7" ht="15">
      <c r="A253" s="118"/>
      <c r="B253" s="119"/>
      <c r="C253" s="147"/>
      <c r="D253" s="120"/>
      <c r="E253" s="149"/>
      <c r="F253" s="114"/>
      <c r="G253" s="115"/>
    </row>
    <row r="254" spans="1:7" ht="15">
      <c r="A254" s="118"/>
      <c r="B254" s="119"/>
      <c r="C254" s="147"/>
      <c r="D254" s="120"/>
      <c r="E254" s="149"/>
      <c r="F254" s="114"/>
      <c r="G254" s="115"/>
    </row>
    <row r="255" spans="1:7" ht="15">
      <c r="A255" s="118"/>
      <c r="B255" s="119"/>
      <c r="C255" s="147"/>
      <c r="D255" s="120"/>
      <c r="E255" s="149"/>
      <c r="F255" s="114"/>
      <c r="G255" s="115"/>
    </row>
    <row r="256" spans="1:7" ht="15">
      <c r="A256" s="118"/>
      <c r="B256" s="119"/>
      <c r="C256" s="147"/>
      <c r="D256" s="120"/>
      <c r="E256" s="149"/>
      <c r="F256" s="114"/>
      <c r="G256" s="115"/>
    </row>
    <row r="257" spans="1:7" ht="15">
      <c r="A257" s="118"/>
      <c r="B257" s="119"/>
      <c r="C257" s="147"/>
      <c r="D257" s="120"/>
      <c r="E257" s="149"/>
      <c r="F257" s="114"/>
      <c r="G257" s="115"/>
    </row>
    <row r="258" spans="1:7" ht="15">
      <c r="A258" s="118"/>
      <c r="B258" s="119"/>
      <c r="C258" s="147"/>
      <c r="D258" s="120"/>
      <c r="E258" s="149"/>
      <c r="F258" s="114"/>
      <c r="G258" s="115"/>
    </row>
    <row r="259" spans="1:7" ht="15">
      <c r="A259" s="118"/>
      <c r="B259" s="119"/>
      <c r="C259" s="147"/>
      <c r="D259" s="120"/>
      <c r="E259" s="149"/>
      <c r="F259" s="114"/>
      <c r="G259" s="115"/>
    </row>
    <row r="260" spans="1:7" ht="15">
      <c r="A260" s="118"/>
      <c r="B260" s="119"/>
      <c r="C260" s="147"/>
      <c r="D260" s="120"/>
      <c r="E260" s="149"/>
      <c r="F260" s="114"/>
      <c r="G260" s="115"/>
    </row>
    <row r="261" spans="1:7" ht="15">
      <c r="A261" s="118"/>
      <c r="B261" s="119"/>
      <c r="C261" s="147"/>
      <c r="D261" s="120"/>
      <c r="E261" s="149"/>
      <c r="F261" s="114"/>
      <c r="G261" s="115"/>
    </row>
    <row r="262" spans="1:7" ht="15">
      <c r="A262" s="118"/>
      <c r="B262" s="119"/>
      <c r="C262" s="147"/>
      <c r="D262" s="120"/>
      <c r="E262" s="149"/>
      <c r="F262" s="114"/>
      <c r="G262" s="115"/>
    </row>
    <row r="263" spans="1:7" ht="15">
      <c r="A263" s="118"/>
      <c r="B263" s="119"/>
      <c r="C263" s="147"/>
      <c r="D263" s="120"/>
      <c r="E263" s="149"/>
      <c r="F263" s="114"/>
      <c r="G263" s="115"/>
    </row>
    <row r="264" spans="1:7" ht="15">
      <c r="A264" s="118"/>
      <c r="B264" s="119"/>
      <c r="C264" s="119"/>
      <c r="D264" s="114"/>
      <c r="E264" s="114"/>
      <c r="F264" s="115"/>
      <c r="G264" s="116"/>
    </row>
    <row r="265" spans="1:7" ht="15">
      <c r="A265" s="118"/>
      <c r="B265" s="119"/>
      <c r="C265" s="119"/>
      <c r="D265" s="114"/>
      <c r="E265" s="114"/>
      <c r="F265" s="115"/>
      <c r="G265" s="116"/>
    </row>
    <row r="266" spans="1:7" ht="15">
      <c r="A266" s="118"/>
      <c r="B266" s="119"/>
      <c r="C266" s="119"/>
      <c r="D266" s="114"/>
      <c r="E266" s="114"/>
      <c r="F266" s="115"/>
      <c r="G266" s="116"/>
    </row>
    <row r="267" spans="1:7" ht="15">
      <c r="A267" s="118"/>
      <c r="B267" s="119"/>
      <c r="C267" s="119"/>
      <c r="D267" s="114"/>
      <c r="E267" s="114"/>
      <c r="F267" s="115"/>
      <c r="G267" s="116"/>
    </row>
    <row r="268" spans="1:7" ht="15">
      <c r="A268" s="118"/>
      <c r="B268" s="119"/>
      <c r="C268" s="136"/>
      <c r="D268" s="158"/>
      <c r="E268" s="114"/>
      <c r="F268" s="115"/>
      <c r="G268" s="116"/>
    </row>
    <row r="269" spans="1:7" ht="15">
      <c r="A269" s="118"/>
      <c r="B269" s="119"/>
      <c r="C269" s="136"/>
      <c r="D269" s="158"/>
      <c r="E269" s="114"/>
      <c r="F269" s="115"/>
      <c r="G269" s="116"/>
    </row>
    <row r="270" spans="1:7" ht="15">
      <c r="A270" s="118"/>
      <c r="B270" s="119"/>
      <c r="C270" s="136"/>
      <c r="D270" s="158"/>
      <c r="E270" s="114"/>
      <c r="F270" s="115"/>
      <c r="G270" s="116"/>
    </row>
    <row r="271" spans="1:7" ht="15">
      <c r="A271" s="118"/>
      <c r="B271" s="119"/>
      <c r="C271" s="136"/>
      <c r="D271" s="158"/>
      <c r="E271" s="114"/>
      <c r="F271" s="115"/>
      <c r="G271" s="116"/>
    </row>
    <row r="272" spans="1:7" ht="15">
      <c r="A272" s="118"/>
      <c r="B272" s="119"/>
      <c r="C272" s="136"/>
      <c r="D272" s="158"/>
      <c r="E272" s="114"/>
      <c r="F272" s="115"/>
      <c r="G272" s="116"/>
    </row>
    <row r="273" spans="1:7" ht="15">
      <c r="A273" s="118"/>
      <c r="B273" s="119"/>
      <c r="C273" s="136"/>
      <c r="D273" s="158"/>
      <c r="E273" s="114"/>
      <c r="F273" s="115"/>
      <c r="G273" s="116"/>
    </row>
    <row r="274" spans="1:7" ht="15">
      <c r="A274" s="118"/>
      <c r="B274" s="119"/>
      <c r="C274" s="159"/>
      <c r="D274" s="158"/>
      <c r="E274" s="114"/>
      <c r="F274" s="115"/>
      <c r="G274" s="116"/>
    </row>
    <row r="275" spans="1:7" ht="15">
      <c r="A275" s="118"/>
      <c r="B275" s="119"/>
      <c r="C275" s="136"/>
      <c r="D275" s="158"/>
      <c r="E275" s="114"/>
      <c r="F275" s="115"/>
      <c r="G275" s="116"/>
    </row>
    <row r="276" spans="1:7" ht="15">
      <c r="A276" s="118"/>
      <c r="B276" s="119"/>
      <c r="C276" s="136"/>
      <c r="D276" s="158"/>
      <c r="E276" s="114"/>
      <c r="F276" s="115"/>
      <c r="G276" s="116"/>
    </row>
    <row r="277" spans="1:7" ht="15">
      <c r="A277" s="118"/>
      <c r="B277" s="119"/>
      <c r="C277" s="136"/>
      <c r="D277" s="158"/>
      <c r="E277" s="114"/>
      <c r="F277" s="115"/>
      <c r="G277" s="116"/>
    </row>
    <row r="278" spans="1:7" ht="15">
      <c r="A278" s="118"/>
      <c r="B278" s="119"/>
      <c r="C278" s="140"/>
      <c r="D278" s="158"/>
      <c r="E278" s="114"/>
      <c r="F278" s="115"/>
      <c r="G278" s="116"/>
    </row>
    <row r="279" spans="1:7" ht="15">
      <c r="A279" s="118"/>
      <c r="B279" s="119"/>
      <c r="C279" s="136"/>
      <c r="D279" s="158"/>
      <c r="E279" s="114"/>
      <c r="F279" s="115"/>
      <c r="G279" s="116"/>
    </row>
    <row r="280" spans="1:7" ht="15">
      <c r="A280" s="118"/>
      <c r="B280" s="119"/>
      <c r="C280" s="140"/>
      <c r="D280" s="158"/>
      <c r="E280" s="114"/>
      <c r="F280" s="115"/>
      <c r="G280" s="116"/>
    </row>
    <row r="281" spans="1:7" ht="15">
      <c r="A281" s="118"/>
      <c r="B281" s="119"/>
      <c r="C281" s="136"/>
      <c r="D281" s="158"/>
      <c r="E281" s="114"/>
      <c r="F281" s="115"/>
      <c r="G281" s="116"/>
    </row>
    <row r="282" spans="1:7" ht="15">
      <c r="A282" s="118"/>
      <c r="B282" s="119"/>
      <c r="C282" s="136"/>
      <c r="D282" s="158"/>
      <c r="E282" s="114"/>
      <c r="F282" s="115"/>
      <c r="G282" s="116"/>
    </row>
    <row r="283" spans="1:7" ht="15">
      <c r="A283" s="118"/>
      <c r="B283" s="119"/>
      <c r="C283" s="136"/>
      <c r="D283" s="158"/>
      <c r="E283" s="114"/>
      <c r="F283" s="115"/>
      <c r="G283" s="116"/>
    </row>
    <row r="284" spans="1:7" ht="15">
      <c r="A284" s="118"/>
      <c r="B284" s="119"/>
      <c r="C284" s="159"/>
      <c r="D284" s="158"/>
      <c r="E284" s="114"/>
      <c r="F284" s="115"/>
      <c r="G284" s="116"/>
    </row>
    <row r="285" spans="1:7" ht="15">
      <c r="A285" s="118"/>
      <c r="B285" s="119"/>
      <c r="C285" s="136"/>
      <c r="D285" s="158"/>
      <c r="E285" s="114"/>
      <c r="F285" s="115"/>
      <c r="G285" s="116"/>
    </row>
    <row r="286" spans="1:7" ht="15">
      <c r="A286" s="118"/>
      <c r="B286" s="119"/>
      <c r="C286" s="143"/>
      <c r="D286" s="149"/>
      <c r="E286" s="114"/>
      <c r="F286" s="115"/>
      <c r="G286" s="116"/>
    </row>
    <row r="287" spans="1:7" ht="15">
      <c r="A287" s="118"/>
      <c r="B287" s="119"/>
      <c r="C287" s="136"/>
      <c r="D287" s="158"/>
      <c r="E287" s="114"/>
      <c r="F287" s="115"/>
      <c r="G287" s="116"/>
    </row>
    <row r="288" spans="1:7" ht="15">
      <c r="A288" s="118"/>
      <c r="B288" s="119"/>
      <c r="C288" s="136"/>
      <c r="D288" s="158"/>
      <c r="E288" s="114"/>
      <c r="F288" s="115"/>
      <c r="G288" s="116"/>
    </row>
    <row r="289" spans="1:7" ht="15">
      <c r="A289" s="118"/>
      <c r="B289" s="119"/>
      <c r="C289" s="136"/>
      <c r="D289" s="158"/>
      <c r="E289" s="114"/>
      <c r="F289" s="115"/>
      <c r="G289" s="116"/>
    </row>
    <row r="290" spans="1:7" ht="15">
      <c r="A290" s="118"/>
      <c r="B290" s="119"/>
      <c r="C290" s="136"/>
      <c r="D290" s="158"/>
      <c r="E290" s="114"/>
      <c r="F290" s="115"/>
      <c r="G290" s="116"/>
    </row>
    <row r="291" spans="1:7" ht="15">
      <c r="A291" s="118"/>
      <c r="B291" s="119"/>
      <c r="C291" s="159"/>
      <c r="D291" s="158"/>
      <c r="E291" s="114"/>
      <c r="F291" s="115"/>
      <c r="G291" s="116"/>
    </row>
    <row r="292" spans="1:7" ht="15">
      <c r="A292" s="118"/>
      <c r="B292" s="119"/>
      <c r="C292" s="136"/>
      <c r="D292" s="158"/>
      <c r="E292" s="114"/>
      <c r="F292" s="115"/>
      <c r="G292" s="116"/>
    </row>
    <row r="293" spans="1:7" ht="15">
      <c r="A293" s="118"/>
      <c r="B293" s="119"/>
      <c r="C293" s="159"/>
      <c r="D293" s="158"/>
      <c r="E293" s="114"/>
      <c r="F293" s="115"/>
      <c r="G293" s="116"/>
    </row>
    <row r="294" spans="1:7" ht="15">
      <c r="A294" s="118"/>
      <c r="B294" s="119"/>
      <c r="C294" s="136"/>
      <c r="D294" s="158"/>
      <c r="E294" s="114"/>
      <c r="F294" s="115"/>
      <c r="G294" s="116"/>
    </row>
    <row r="295" spans="1:7" ht="15">
      <c r="A295" s="118"/>
      <c r="B295" s="119"/>
      <c r="C295" s="119"/>
      <c r="D295" s="114"/>
      <c r="E295" s="114"/>
      <c r="F295" s="115"/>
      <c r="G295" s="116"/>
    </row>
    <row r="296" spans="1:7" ht="15">
      <c r="A296" s="118"/>
      <c r="B296" s="119"/>
      <c r="C296" s="119"/>
      <c r="D296" s="114"/>
      <c r="E296" s="114"/>
      <c r="F296" s="115"/>
      <c r="G296" s="116"/>
    </row>
    <row r="297" spans="1:7" ht="15">
      <c r="A297" s="118"/>
      <c r="B297" s="119"/>
      <c r="C297" s="119"/>
      <c r="D297" s="114"/>
      <c r="E297" s="114"/>
      <c r="F297" s="115"/>
      <c r="G297" s="116"/>
    </row>
    <row r="298" spans="1:7" ht="15">
      <c r="A298" s="118"/>
      <c r="B298" s="119"/>
      <c r="C298" s="119"/>
      <c r="D298" s="114"/>
      <c r="E298" s="114"/>
      <c r="F298" s="115"/>
      <c r="G298" s="116"/>
    </row>
    <row r="299" spans="1:7" ht="15">
      <c r="A299" s="118"/>
      <c r="B299" s="119"/>
      <c r="C299" s="119"/>
      <c r="D299" s="114"/>
      <c r="E299" s="114"/>
      <c r="F299" s="115"/>
      <c r="G299" s="116"/>
    </row>
    <row r="300" spans="1:5" ht="15">
      <c r="A300" s="118"/>
      <c r="B300" s="119"/>
      <c r="C300" s="126"/>
      <c r="D300" s="114"/>
      <c r="E300" s="114"/>
    </row>
    <row r="301" spans="1:5" ht="15">
      <c r="A301" s="118"/>
      <c r="B301" s="119"/>
      <c r="C301" s="119"/>
      <c r="D301" s="114"/>
      <c r="E301" s="114"/>
    </row>
    <row r="302" spans="1:7" ht="15">
      <c r="A302" s="118"/>
      <c r="B302" s="119"/>
      <c r="C302" s="119"/>
      <c r="D302" s="114"/>
      <c r="E302" s="114"/>
      <c r="F302" s="115"/>
      <c r="G302" s="116"/>
    </row>
    <row r="303" spans="1:7" ht="15">
      <c r="A303" s="118"/>
      <c r="B303" s="119"/>
      <c r="C303" s="119"/>
      <c r="D303" s="114"/>
      <c r="E303" s="114"/>
      <c r="F303" s="115"/>
      <c r="G303" s="116"/>
    </row>
    <row r="304" spans="1:7" ht="15">
      <c r="A304" s="118"/>
      <c r="B304" s="119"/>
      <c r="C304" s="119"/>
      <c r="D304" s="114"/>
      <c r="E304" s="114"/>
      <c r="F304" s="115"/>
      <c r="G304" s="116"/>
    </row>
    <row r="305" spans="1:7" ht="15">
      <c r="A305" s="118"/>
      <c r="B305" s="119"/>
      <c r="C305" s="119"/>
      <c r="D305" s="114"/>
      <c r="E305" s="114"/>
      <c r="F305" s="115"/>
      <c r="G305" s="116"/>
    </row>
    <row r="306" spans="1:7" ht="15">
      <c r="A306" s="118"/>
      <c r="B306" s="119"/>
      <c r="C306" s="119"/>
      <c r="D306" s="114"/>
      <c r="E306" s="114"/>
      <c r="F306" s="115"/>
      <c r="G306" s="116"/>
    </row>
    <row r="307" spans="1:7" ht="15">
      <c r="A307" s="118"/>
      <c r="B307" s="119"/>
      <c r="C307" s="128"/>
      <c r="D307" s="129"/>
      <c r="E307" s="130"/>
      <c r="F307" s="902"/>
      <c r="G307" s="903"/>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scale="93" r:id="rId1"/>
  <headerFooter alignWithMargins="0">
    <oddFooter>&amp;R&amp;P od &amp;N</oddFooter>
  </headerFooter>
  <rowBreaks count="7" manualBreakCount="7">
    <brk id="7" max="255" man="1"/>
    <brk id="31" max="255" man="1"/>
    <brk id="65" max="6" man="1"/>
    <brk id="150" max="255" man="1"/>
    <brk id="188" max="6" man="1"/>
    <brk id="228" max="6" man="1"/>
    <brk id="265" max="255" man="1"/>
  </rowBreaks>
</worksheet>
</file>

<file path=xl/worksheets/sheet5.xml><?xml version="1.0" encoding="utf-8"?>
<worksheet xmlns="http://schemas.openxmlformats.org/spreadsheetml/2006/main" xmlns:r="http://schemas.openxmlformats.org/officeDocument/2006/relationships">
  <dimension ref="A1:F614"/>
  <sheetViews>
    <sheetView view="pageBreakPreview" zoomScaleSheetLayoutView="100" zoomScalePageLayoutView="0" workbookViewId="0" topLeftCell="A1">
      <selection activeCell="F8" sqref="F7:F8"/>
    </sheetView>
  </sheetViews>
  <sheetFormatPr defaultColWidth="9.00390625" defaultRowHeight="12.75"/>
  <cols>
    <col min="1" max="1" width="6.625" style="1" customWidth="1"/>
    <col min="2" max="2" width="38.875" style="1" customWidth="1"/>
    <col min="3" max="3" width="7.875" style="1" customWidth="1"/>
    <col min="4" max="4" width="6.125" style="1" customWidth="1"/>
    <col min="5" max="5" width="13.125" style="1" customWidth="1"/>
    <col min="6" max="6" width="15.625" style="1" customWidth="1"/>
    <col min="7" max="16384" width="9.125" style="1" customWidth="1"/>
  </cols>
  <sheetData>
    <row r="1" spans="1:6" ht="15">
      <c r="A1" s="75" t="s">
        <v>822</v>
      </c>
      <c r="B1" s="75" t="s">
        <v>823</v>
      </c>
      <c r="C1" s="81"/>
      <c r="D1" s="81"/>
      <c r="E1" s="81"/>
      <c r="F1" s="81"/>
    </row>
    <row r="2" spans="1:6" ht="15">
      <c r="A2" s="81"/>
      <c r="B2" s="81"/>
      <c r="C2" s="160"/>
      <c r="D2" s="160"/>
      <c r="E2" s="160"/>
      <c r="F2" s="81"/>
    </row>
    <row r="3" spans="1:6" ht="15">
      <c r="A3" s="161" t="s">
        <v>824</v>
      </c>
      <c r="B3" s="162" t="s">
        <v>825</v>
      </c>
      <c r="C3" s="160"/>
      <c r="D3" s="160"/>
      <c r="E3" s="160"/>
      <c r="F3" s="163" t="s">
        <v>826</v>
      </c>
    </row>
    <row r="4" spans="1:6" ht="15">
      <c r="A4" s="164"/>
      <c r="B4" s="165"/>
      <c r="C4" s="166"/>
      <c r="D4" s="81"/>
      <c r="E4" s="81"/>
      <c r="F4" s="81"/>
    </row>
    <row r="5" spans="1:6" ht="15">
      <c r="A5" s="167" t="s">
        <v>827</v>
      </c>
      <c r="B5" s="168" t="s">
        <v>828</v>
      </c>
      <c r="C5" s="81"/>
      <c r="D5" s="81"/>
      <c r="E5" s="81"/>
      <c r="F5" s="169">
        <f>F88</f>
        <v>0</v>
      </c>
    </row>
    <row r="6" spans="1:6" ht="15">
      <c r="A6" s="167" t="s">
        <v>314</v>
      </c>
      <c r="B6" s="168" t="s">
        <v>829</v>
      </c>
      <c r="C6" s="81"/>
      <c r="D6" s="81"/>
      <c r="E6" s="81"/>
      <c r="F6" s="169">
        <f>F151</f>
        <v>0</v>
      </c>
    </row>
    <row r="7" spans="1:6" ht="15">
      <c r="A7" s="167" t="s">
        <v>830</v>
      </c>
      <c r="B7" s="168" t="s">
        <v>831</v>
      </c>
      <c r="C7" s="81"/>
      <c r="D7" s="81"/>
      <c r="E7" s="81"/>
      <c r="F7" s="169">
        <f>F233</f>
        <v>0</v>
      </c>
    </row>
    <row r="8" spans="1:6" ht="15">
      <c r="A8" s="167" t="s">
        <v>832</v>
      </c>
      <c r="B8" s="168" t="s">
        <v>833</v>
      </c>
      <c r="C8" s="81"/>
      <c r="D8" s="81"/>
      <c r="E8" s="81"/>
      <c r="F8" s="169">
        <f>'D 4.1 - Fekalna'!F13</f>
        <v>0</v>
      </c>
    </row>
    <row r="9" spans="1:6" ht="15">
      <c r="A9" s="167" t="s">
        <v>834</v>
      </c>
      <c r="B9" s="168" t="s">
        <v>835</v>
      </c>
      <c r="C9" s="81"/>
      <c r="D9" s="81"/>
      <c r="E9" s="81"/>
      <c r="F9" s="169">
        <f>'D 4.2 - Meteorna'!F13</f>
        <v>0</v>
      </c>
    </row>
    <row r="10" spans="1:6" ht="15">
      <c r="A10" s="167" t="s">
        <v>836</v>
      </c>
      <c r="B10" s="168" t="s">
        <v>837</v>
      </c>
      <c r="C10" s="81"/>
      <c r="D10" s="81"/>
      <c r="E10" s="81"/>
      <c r="F10" s="169">
        <f>'D 4.3 - Zunanji vodovod'!F13</f>
        <v>0</v>
      </c>
    </row>
    <row r="11" spans="1:6" ht="15">
      <c r="A11" s="167" t="s">
        <v>621</v>
      </c>
      <c r="B11" s="168" t="s">
        <v>838</v>
      </c>
      <c r="C11" s="81"/>
      <c r="D11" s="81"/>
      <c r="E11" s="81"/>
      <c r="F11" s="169">
        <f>F541</f>
        <v>0</v>
      </c>
    </row>
    <row r="12" spans="1:6" ht="15">
      <c r="A12" s="167" t="s">
        <v>839</v>
      </c>
      <c r="B12" s="168" t="s">
        <v>840</v>
      </c>
      <c r="C12" s="81"/>
      <c r="D12" s="81"/>
      <c r="E12" s="81"/>
      <c r="F12" s="170">
        <f>F602</f>
        <v>0</v>
      </c>
    </row>
    <row r="13" spans="1:6" ht="15">
      <c r="A13" s="167" t="s">
        <v>841</v>
      </c>
      <c r="B13" s="168" t="s">
        <v>842</v>
      </c>
      <c r="C13" s="81"/>
      <c r="D13" s="81"/>
      <c r="E13" s="81"/>
      <c r="F13" s="170">
        <f>F614</f>
        <v>0</v>
      </c>
    </row>
    <row r="14" spans="1:6" ht="15">
      <c r="A14" s="171"/>
      <c r="B14" s="172"/>
      <c r="C14" s="160"/>
      <c r="D14" s="160"/>
      <c r="E14" s="160"/>
      <c r="F14" s="173"/>
    </row>
    <row r="15" spans="1:6" ht="15">
      <c r="A15" s="174"/>
      <c r="B15" s="175" t="s">
        <v>147</v>
      </c>
      <c r="C15" s="176"/>
      <c r="D15" s="176"/>
      <c r="E15" s="176"/>
      <c r="F15" s="177">
        <f>SUM(F5:F13)</f>
        <v>0</v>
      </c>
    </row>
    <row r="16" spans="1:6" ht="15">
      <c r="A16" s="164"/>
      <c r="B16" s="165"/>
      <c r="C16" s="81"/>
      <c r="D16" s="81"/>
      <c r="E16" s="81"/>
      <c r="F16" s="170"/>
    </row>
    <row r="17" spans="1:6" ht="15">
      <c r="A17" s="178"/>
      <c r="B17" s="179" t="s">
        <v>672</v>
      </c>
      <c r="C17" s="160"/>
      <c r="D17" s="160"/>
      <c r="E17" s="160"/>
      <c r="F17" s="180">
        <f>F15*0.2</f>
        <v>0</v>
      </c>
    </row>
    <row r="18" spans="1:6" ht="15">
      <c r="A18" s="181"/>
      <c r="B18" s="182" t="s">
        <v>147</v>
      </c>
      <c r="C18" s="176"/>
      <c r="D18" s="176"/>
      <c r="E18" s="176"/>
      <c r="F18" s="177">
        <f>SUM(F17,F15)</f>
        <v>0</v>
      </c>
    </row>
    <row r="19" spans="1:6" ht="15">
      <c r="A19" s="81"/>
      <c r="B19" s="81"/>
      <c r="C19" s="81"/>
      <c r="D19" s="81"/>
      <c r="E19" s="81"/>
      <c r="F19" s="81"/>
    </row>
    <row r="21" spans="1:6" ht="30">
      <c r="A21" s="183" t="s">
        <v>824</v>
      </c>
      <c r="B21" s="184" t="s">
        <v>825</v>
      </c>
      <c r="C21" s="185" t="s">
        <v>843</v>
      </c>
      <c r="D21" s="186" t="s">
        <v>844</v>
      </c>
      <c r="E21" s="187" t="s">
        <v>845</v>
      </c>
      <c r="F21" s="188" t="s">
        <v>826</v>
      </c>
    </row>
    <row r="22" spans="1:6" ht="15">
      <c r="A22" s="189"/>
      <c r="B22" s="190"/>
      <c r="C22" s="191"/>
      <c r="D22" s="192"/>
      <c r="E22" s="193"/>
      <c r="F22" s="194"/>
    </row>
    <row r="23" spans="1:6" ht="15">
      <c r="A23" s="195" t="s">
        <v>827</v>
      </c>
      <c r="B23" s="196" t="s">
        <v>828</v>
      </c>
      <c r="C23" s="197"/>
      <c r="D23" s="198"/>
      <c r="E23" s="199"/>
      <c r="F23" s="200"/>
    </row>
    <row r="24" spans="1:6" ht="15">
      <c r="A24" s="189"/>
      <c r="B24" s="196"/>
      <c r="C24" s="201"/>
      <c r="D24" s="202"/>
      <c r="E24" s="203"/>
      <c r="F24" s="204"/>
    </row>
    <row r="25" spans="1:6" ht="15">
      <c r="A25" s="205" t="s">
        <v>846</v>
      </c>
      <c r="B25" s="206" t="s">
        <v>847</v>
      </c>
      <c r="C25" s="201"/>
      <c r="D25" s="202"/>
      <c r="E25" s="203"/>
      <c r="F25" s="204"/>
    </row>
    <row r="26" spans="1:6" ht="15">
      <c r="A26" s="189"/>
      <c r="B26" s="190"/>
      <c r="C26" s="191"/>
      <c r="D26" s="192"/>
      <c r="E26" s="193"/>
      <c r="F26" s="194"/>
    </row>
    <row r="27" spans="1:6" ht="30">
      <c r="A27" s="189" t="s">
        <v>848</v>
      </c>
      <c r="B27" s="190" t="s">
        <v>849</v>
      </c>
      <c r="C27" s="207"/>
      <c r="D27" s="192"/>
      <c r="E27" s="193"/>
      <c r="F27" s="194"/>
    </row>
    <row r="28" spans="1:6" ht="15">
      <c r="A28" s="189"/>
      <c r="B28" s="190"/>
      <c r="C28" s="207">
        <v>0.36165</v>
      </c>
      <c r="D28" s="192" t="s">
        <v>850</v>
      </c>
      <c r="E28" s="905"/>
      <c r="F28" s="194">
        <f>C28*E28</f>
        <v>0</v>
      </c>
    </row>
    <row r="29" spans="1:6" ht="15">
      <c r="A29" s="189"/>
      <c r="B29" s="190"/>
      <c r="C29" s="208"/>
      <c r="D29" s="192"/>
      <c r="E29" s="905"/>
      <c r="F29" s="194"/>
    </row>
    <row r="30" spans="1:6" ht="45">
      <c r="A30" s="209" t="s">
        <v>851</v>
      </c>
      <c r="B30" s="190" t="s">
        <v>852</v>
      </c>
      <c r="C30" s="208"/>
      <c r="D30" s="192"/>
      <c r="E30" s="905"/>
      <c r="F30" s="194"/>
    </row>
    <row r="31" spans="1:6" ht="15">
      <c r="A31" s="209"/>
      <c r="B31" s="190"/>
      <c r="C31" s="207">
        <v>32</v>
      </c>
      <c r="D31" s="192" t="s">
        <v>853</v>
      </c>
      <c r="E31" s="905"/>
      <c r="F31" s="194">
        <f>C31*E31</f>
        <v>0</v>
      </c>
    </row>
    <row r="32" spans="1:6" ht="15">
      <c r="A32" s="209"/>
      <c r="B32" s="190"/>
      <c r="C32" s="208"/>
      <c r="D32" s="192"/>
      <c r="E32" s="193"/>
      <c r="F32" s="194"/>
    </row>
    <row r="33" spans="1:6" ht="15">
      <c r="A33" s="205" t="s">
        <v>846</v>
      </c>
      <c r="B33" s="206" t="s">
        <v>854</v>
      </c>
      <c r="C33" s="201"/>
      <c r="D33" s="202"/>
      <c r="E33" s="203"/>
      <c r="F33" s="204">
        <f>SUM(F27:F31)</f>
        <v>0</v>
      </c>
    </row>
    <row r="34" spans="1:6" ht="15">
      <c r="A34" s="205"/>
      <c r="B34" s="206"/>
      <c r="C34" s="201"/>
      <c r="D34" s="202"/>
      <c r="E34" s="203"/>
      <c r="F34" s="204"/>
    </row>
    <row r="35" spans="1:6" ht="15">
      <c r="A35" s="205" t="s">
        <v>855</v>
      </c>
      <c r="B35" s="206" t="s">
        <v>856</v>
      </c>
      <c r="C35" s="201"/>
      <c r="D35" s="202"/>
      <c r="E35" s="210"/>
      <c r="F35" s="211"/>
    </row>
    <row r="36" spans="1:6" ht="15">
      <c r="A36" s="209"/>
      <c r="B36" s="190"/>
      <c r="C36" s="208"/>
      <c r="D36" s="192"/>
      <c r="E36" s="207"/>
      <c r="F36" s="212"/>
    </row>
    <row r="37" spans="1:6" ht="30">
      <c r="A37" s="209" t="s">
        <v>857</v>
      </c>
      <c r="B37" s="190" t="s">
        <v>858</v>
      </c>
      <c r="C37" s="207"/>
      <c r="D37" s="192"/>
      <c r="E37" s="193"/>
      <c r="F37" s="194"/>
    </row>
    <row r="38" spans="1:6" ht="15">
      <c r="A38" s="209"/>
      <c r="B38" s="190"/>
      <c r="C38" s="213">
        <v>180</v>
      </c>
      <c r="D38" s="192" t="s">
        <v>139</v>
      </c>
      <c r="E38" s="905"/>
      <c r="F38" s="194">
        <f>C38*E38</f>
        <v>0</v>
      </c>
    </row>
    <row r="39" spans="1:6" ht="15">
      <c r="A39" s="209"/>
      <c r="B39" s="190"/>
      <c r="C39" s="208"/>
      <c r="D39" s="192"/>
      <c r="E39" s="906"/>
      <c r="F39" s="212"/>
    </row>
    <row r="40" spans="1:6" ht="30">
      <c r="A40" s="209" t="s">
        <v>859</v>
      </c>
      <c r="B40" s="190" t="s">
        <v>860</v>
      </c>
      <c r="C40" s="208"/>
      <c r="D40" s="192"/>
      <c r="E40" s="905"/>
      <c r="F40" s="194"/>
    </row>
    <row r="41" spans="1:6" ht="15">
      <c r="A41" s="209"/>
      <c r="B41" s="190"/>
      <c r="C41" s="213">
        <v>14</v>
      </c>
      <c r="D41" s="192" t="s">
        <v>853</v>
      </c>
      <c r="E41" s="905"/>
      <c r="F41" s="194">
        <f>C41*E41</f>
        <v>0</v>
      </c>
    </row>
    <row r="42" spans="1:6" ht="15">
      <c r="A42" s="189"/>
      <c r="B42" s="190"/>
      <c r="C42" s="207"/>
      <c r="D42" s="192"/>
      <c r="E42" s="906"/>
      <c r="F42" s="212"/>
    </row>
    <row r="43" spans="1:6" ht="30">
      <c r="A43" s="209" t="s">
        <v>861</v>
      </c>
      <c r="B43" s="190" t="s">
        <v>862</v>
      </c>
      <c r="C43" s="207"/>
      <c r="D43" s="192"/>
      <c r="E43" s="905"/>
      <c r="F43" s="194"/>
    </row>
    <row r="44" spans="1:6" ht="15">
      <c r="A44" s="209"/>
      <c r="B44" s="190"/>
      <c r="C44" s="213">
        <v>20</v>
      </c>
      <c r="D44" s="192" t="s">
        <v>146</v>
      </c>
      <c r="E44" s="905"/>
      <c r="F44" s="194">
        <f>C44*E44</f>
        <v>0</v>
      </c>
    </row>
    <row r="45" spans="1:6" ht="15">
      <c r="A45" s="209"/>
      <c r="B45" s="190"/>
      <c r="C45" s="208"/>
      <c r="D45" s="192"/>
      <c r="E45" s="907"/>
      <c r="F45" s="212"/>
    </row>
    <row r="46" spans="1:6" ht="15">
      <c r="A46" s="209" t="s">
        <v>863</v>
      </c>
      <c r="B46" s="190" t="s">
        <v>864</v>
      </c>
      <c r="C46" s="207"/>
      <c r="D46" s="192"/>
      <c r="E46" s="905"/>
      <c r="F46" s="194"/>
    </row>
    <row r="47" spans="1:6" ht="15">
      <c r="A47" s="209"/>
      <c r="B47" s="190"/>
      <c r="C47" s="213">
        <v>4</v>
      </c>
      <c r="D47" s="192" t="s">
        <v>853</v>
      </c>
      <c r="E47" s="905"/>
      <c r="F47" s="194">
        <f>C47*E47</f>
        <v>0</v>
      </c>
    </row>
    <row r="48" spans="1:6" ht="15">
      <c r="A48" s="189"/>
      <c r="B48" s="190"/>
      <c r="C48" s="208"/>
      <c r="D48" s="192"/>
      <c r="E48" s="906"/>
      <c r="F48" s="212"/>
    </row>
    <row r="49" spans="1:6" ht="60">
      <c r="A49" s="209" t="s">
        <v>865</v>
      </c>
      <c r="B49" s="190" t="s">
        <v>866</v>
      </c>
      <c r="C49" s="207"/>
      <c r="D49" s="192"/>
      <c r="E49" s="905"/>
      <c r="F49" s="194"/>
    </row>
    <row r="50" spans="1:6" ht="15">
      <c r="A50" s="209"/>
      <c r="B50" s="190"/>
      <c r="C50" s="213">
        <v>2155.2</v>
      </c>
      <c r="D50" s="192" t="s">
        <v>139</v>
      </c>
      <c r="E50" s="905"/>
      <c r="F50" s="194">
        <f>C50*E50</f>
        <v>0</v>
      </c>
    </row>
    <row r="51" spans="1:6" ht="15">
      <c r="A51" s="209"/>
      <c r="B51" s="190"/>
      <c r="C51" s="213"/>
      <c r="D51" s="192"/>
      <c r="E51" s="905"/>
      <c r="F51" s="194"/>
    </row>
    <row r="52" spans="1:6" ht="30">
      <c r="A52" s="209" t="s">
        <v>867</v>
      </c>
      <c r="B52" s="190" t="s">
        <v>868</v>
      </c>
      <c r="C52" s="207"/>
      <c r="D52" s="192"/>
      <c r="E52" s="905"/>
      <c r="F52" s="194"/>
    </row>
    <row r="53" spans="1:6" ht="15">
      <c r="A53" s="209"/>
      <c r="B53" s="190"/>
      <c r="C53" s="213">
        <v>33.8</v>
      </c>
      <c r="D53" s="192" t="s">
        <v>169</v>
      </c>
      <c r="E53" s="905"/>
      <c r="F53" s="194">
        <f>C53*E53</f>
        <v>0</v>
      </c>
    </row>
    <row r="54" spans="1:6" ht="15">
      <c r="A54" s="209"/>
      <c r="B54" s="190"/>
      <c r="C54" s="214"/>
      <c r="D54" s="192"/>
      <c r="E54" s="906"/>
      <c r="F54" s="212"/>
    </row>
    <row r="55" spans="1:6" ht="45">
      <c r="A55" s="209" t="s">
        <v>869</v>
      </c>
      <c r="B55" s="190" t="s">
        <v>870</v>
      </c>
      <c r="C55" s="208"/>
      <c r="D55" s="192"/>
      <c r="E55" s="905"/>
      <c r="F55" s="194"/>
    </row>
    <row r="56" spans="1:6" ht="15">
      <c r="A56" s="209"/>
      <c r="B56" s="190"/>
      <c r="C56" s="213">
        <v>383.3</v>
      </c>
      <c r="D56" s="192" t="s">
        <v>169</v>
      </c>
      <c r="E56" s="905"/>
      <c r="F56" s="194">
        <f>C56*E56</f>
        <v>0</v>
      </c>
    </row>
    <row r="57" spans="1:6" ht="15">
      <c r="A57" s="209"/>
      <c r="B57" s="190"/>
      <c r="C57" s="214"/>
      <c r="D57" s="192"/>
      <c r="E57" s="906"/>
      <c r="F57" s="212"/>
    </row>
    <row r="58" spans="1:6" ht="45">
      <c r="A58" s="209" t="s">
        <v>871</v>
      </c>
      <c r="B58" s="190" t="s">
        <v>872</v>
      </c>
      <c r="C58" s="208"/>
      <c r="D58" s="192"/>
      <c r="E58" s="905"/>
      <c r="F58" s="194"/>
    </row>
    <row r="59" spans="1:6" ht="30">
      <c r="A59" s="209"/>
      <c r="B59" s="190" t="s">
        <v>873</v>
      </c>
      <c r="C59" s="213">
        <v>45</v>
      </c>
      <c r="D59" s="192" t="s">
        <v>128</v>
      </c>
      <c r="E59" s="905"/>
      <c r="F59" s="194">
        <f>C59*E59</f>
        <v>0</v>
      </c>
    </row>
    <row r="60" spans="1:6" ht="15">
      <c r="A60" s="189"/>
      <c r="B60" s="190"/>
      <c r="C60" s="208"/>
      <c r="D60" s="192"/>
      <c r="E60" s="907"/>
      <c r="F60" s="212"/>
    </row>
    <row r="61" spans="1:6" ht="30">
      <c r="A61" s="209" t="s">
        <v>874</v>
      </c>
      <c r="B61" s="190" t="s">
        <v>875</v>
      </c>
      <c r="C61" s="208"/>
      <c r="D61" s="192"/>
      <c r="E61" s="905"/>
      <c r="F61" s="194"/>
    </row>
    <row r="62" spans="1:6" ht="15">
      <c r="A62" s="209"/>
      <c r="B62" s="190"/>
      <c r="C62" s="213">
        <v>25</v>
      </c>
      <c r="D62" s="192" t="s">
        <v>169</v>
      </c>
      <c r="E62" s="905"/>
      <c r="F62" s="194">
        <f>C62*E62</f>
        <v>0</v>
      </c>
    </row>
    <row r="63" spans="1:6" ht="15">
      <c r="A63" s="209"/>
      <c r="B63" s="190"/>
      <c r="C63" s="213"/>
      <c r="D63" s="192"/>
      <c r="E63" s="905"/>
      <c r="F63" s="194"/>
    </row>
    <row r="64" spans="1:6" ht="45">
      <c r="A64" s="209" t="s">
        <v>876</v>
      </c>
      <c r="B64" s="190" t="s">
        <v>877</v>
      </c>
      <c r="C64" s="208"/>
      <c r="D64" s="192"/>
      <c r="E64" s="905"/>
      <c r="F64" s="194"/>
    </row>
    <row r="65" spans="1:6" ht="15">
      <c r="A65" s="209"/>
      <c r="B65" s="190"/>
      <c r="C65" s="213">
        <v>1</v>
      </c>
      <c r="D65" s="192" t="s">
        <v>853</v>
      </c>
      <c r="E65" s="905"/>
      <c r="F65" s="194">
        <f>C65*E65</f>
        <v>0</v>
      </c>
    </row>
    <row r="66" spans="1:6" ht="15">
      <c r="A66" s="209"/>
      <c r="B66" s="190"/>
      <c r="C66" s="213"/>
      <c r="D66" s="192"/>
      <c r="E66" s="905"/>
      <c r="F66" s="194"/>
    </row>
    <row r="67" spans="1:6" ht="60">
      <c r="A67" s="209" t="s">
        <v>878</v>
      </c>
      <c r="B67" s="190" t="s">
        <v>879</v>
      </c>
      <c r="C67" s="208"/>
      <c r="D67" s="192"/>
      <c r="E67" s="905"/>
      <c r="F67" s="194"/>
    </row>
    <row r="68" spans="1:6" ht="30">
      <c r="A68" s="209"/>
      <c r="B68" s="190" t="s">
        <v>873</v>
      </c>
      <c r="C68" s="213">
        <v>185</v>
      </c>
      <c r="D68" s="192" t="s">
        <v>169</v>
      </c>
      <c r="E68" s="905"/>
      <c r="F68" s="194">
        <f>C68*E68</f>
        <v>0</v>
      </c>
    </row>
    <row r="69" spans="1:6" ht="15">
      <c r="A69" s="209"/>
      <c r="B69" s="190"/>
      <c r="C69" s="213"/>
      <c r="D69" s="192"/>
      <c r="E69" s="905"/>
      <c r="F69" s="194"/>
    </row>
    <row r="70" spans="1:6" ht="60">
      <c r="A70" s="209" t="s">
        <v>880</v>
      </c>
      <c r="B70" s="190" t="s">
        <v>881</v>
      </c>
      <c r="C70" s="208"/>
      <c r="D70" s="192"/>
      <c r="E70" s="905"/>
      <c r="F70" s="194"/>
    </row>
    <row r="71" spans="1:6" ht="30">
      <c r="A71" s="209"/>
      <c r="B71" s="190" t="s">
        <v>873</v>
      </c>
      <c r="C71" s="213">
        <v>17</v>
      </c>
      <c r="D71" s="192" t="s">
        <v>853</v>
      </c>
      <c r="E71" s="905"/>
      <c r="F71" s="194">
        <f>C71*E71</f>
        <v>0</v>
      </c>
    </row>
    <row r="72" spans="1:6" ht="15">
      <c r="A72" s="209"/>
      <c r="B72" s="190"/>
      <c r="C72" s="213"/>
      <c r="D72" s="192"/>
      <c r="E72" s="905"/>
      <c r="F72" s="194"/>
    </row>
    <row r="73" spans="1:6" ht="75">
      <c r="A73" s="209" t="s">
        <v>882</v>
      </c>
      <c r="B73" s="190" t="s">
        <v>883</v>
      </c>
      <c r="C73" s="208"/>
      <c r="D73" s="192"/>
      <c r="E73" s="905"/>
      <c r="F73" s="194"/>
    </row>
    <row r="74" spans="1:6" ht="30">
      <c r="A74" s="209"/>
      <c r="B74" s="190" t="s">
        <v>873</v>
      </c>
      <c r="C74" s="213">
        <v>263.27</v>
      </c>
      <c r="D74" s="192" t="s">
        <v>169</v>
      </c>
      <c r="E74" s="905"/>
      <c r="F74" s="194">
        <f>C74*E74</f>
        <v>0</v>
      </c>
    </row>
    <row r="75" spans="1:6" ht="15">
      <c r="A75" s="209"/>
      <c r="B75" s="190"/>
      <c r="C75" s="213"/>
      <c r="D75" s="192"/>
      <c r="E75" s="905"/>
      <c r="F75" s="194"/>
    </row>
    <row r="76" spans="1:6" ht="90">
      <c r="A76" s="209" t="s">
        <v>884</v>
      </c>
      <c r="B76" s="190" t="s">
        <v>885</v>
      </c>
      <c r="C76" s="208"/>
      <c r="D76" s="192"/>
      <c r="E76" s="905"/>
      <c r="F76" s="194"/>
    </row>
    <row r="77" spans="1:6" ht="30">
      <c r="A77" s="209"/>
      <c r="B77" s="190" t="s">
        <v>873</v>
      </c>
      <c r="C77" s="213">
        <v>470</v>
      </c>
      <c r="D77" s="192" t="s">
        <v>169</v>
      </c>
      <c r="E77" s="905"/>
      <c r="F77" s="194">
        <f>C77*E77</f>
        <v>0</v>
      </c>
    </row>
    <row r="78" spans="1:6" ht="15">
      <c r="A78" s="209"/>
      <c r="B78" s="190"/>
      <c r="C78" s="214"/>
      <c r="D78" s="192"/>
      <c r="E78" s="207"/>
      <c r="F78" s="212"/>
    </row>
    <row r="79" spans="1:6" ht="15">
      <c r="A79" s="205" t="s">
        <v>855</v>
      </c>
      <c r="B79" s="206" t="s">
        <v>886</v>
      </c>
      <c r="C79" s="201"/>
      <c r="D79" s="202"/>
      <c r="E79" s="210"/>
      <c r="F79" s="204">
        <f>SUM(F38:F77)</f>
        <v>0</v>
      </c>
    </row>
    <row r="80" spans="1:6" ht="15">
      <c r="A80" s="205"/>
      <c r="B80" s="206"/>
      <c r="C80" s="201"/>
      <c r="D80" s="202"/>
      <c r="E80" s="203"/>
      <c r="F80" s="204"/>
    </row>
    <row r="81" spans="1:6" ht="15">
      <c r="A81" s="205" t="s">
        <v>887</v>
      </c>
      <c r="B81" s="206" t="s">
        <v>888</v>
      </c>
      <c r="C81" s="201"/>
      <c r="D81" s="202"/>
      <c r="E81" s="203"/>
      <c r="F81" s="204"/>
    </row>
    <row r="82" spans="1:6" ht="15">
      <c r="A82" s="205"/>
      <c r="B82" s="206"/>
      <c r="C82" s="201"/>
      <c r="D82" s="202"/>
      <c r="E82" s="203"/>
      <c r="F82" s="204"/>
    </row>
    <row r="83" spans="1:6" ht="15">
      <c r="A83" s="209" t="s">
        <v>889</v>
      </c>
      <c r="B83" s="190" t="s">
        <v>890</v>
      </c>
      <c r="C83" s="207"/>
      <c r="D83" s="192"/>
      <c r="E83" s="193"/>
      <c r="F83" s="194"/>
    </row>
    <row r="84" spans="1:6" ht="15">
      <c r="A84" s="209"/>
      <c r="B84" s="190"/>
      <c r="C84" s="213">
        <v>1</v>
      </c>
      <c r="D84" s="192" t="s">
        <v>107</v>
      </c>
      <c r="E84" s="905"/>
      <c r="F84" s="194">
        <f>C84*E84</f>
        <v>0</v>
      </c>
    </row>
    <row r="85" spans="1:6" ht="15">
      <c r="A85" s="209"/>
      <c r="B85" s="190"/>
      <c r="C85" s="213"/>
      <c r="D85" s="192"/>
      <c r="E85" s="193"/>
      <c r="F85" s="194"/>
    </row>
    <row r="86" spans="1:6" ht="15">
      <c r="A86" s="205" t="s">
        <v>887</v>
      </c>
      <c r="B86" s="206" t="s">
        <v>891</v>
      </c>
      <c r="C86" s="201"/>
      <c r="D86" s="202"/>
      <c r="E86" s="203"/>
      <c r="F86" s="204">
        <f>SUM(F83:F84)</f>
        <v>0</v>
      </c>
    </row>
    <row r="87" spans="1:6" ht="15">
      <c r="A87" s="215"/>
      <c r="B87" s="216"/>
      <c r="C87" s="217"/>
      <c r="D87" s="218"/>
      <c r="E87" s="219"/>
      <c r="F87" s="220"/>
    </row>
    <row r="88" spans="1:6" ht="15">
      <c r="A88" s="195" t="s">
        <v>827</v>
      </c>
      <c r="B88" s="196" t="s">
        <v>892</v>
      </c>
      <c r="C88" s="197"/>
      <c r="D88" s="198"/>
      <c r="E88" s="199"/>
      <c r="F88" s="200">
        <f>F33+F86+F79</f>
        <v>0</v>
      </c>
    </row>
    <row r="89" spans="1:6" ht="15">
      <c r="A89" s="221"/>
      <c r="B89" s="222"/>
      <c r="C89" s="208"/>
      <c r="D89" s="223"/>
      <c r="E89" s="193"/>
      <c r="F89" s="224"/>
    </row>
    <row r="90" spans="1:6" ht="15">
      <c r="A90" s="195" t="s">
        <v>314</v>
      </c>
      <c r="B90" s="196" t="s">
        <v>829</v>
      </c>
      <c r="C90" s="197"/>
      <c r="D90" s="198"/>
      <c r="E90" s="199"/>
      <c r="F90" s="200"/>
    </row>
    <row r="91" spans="1:6" ht="15">
      <c r="A91" s="195"/>
      <c r="B91" s="196"/>
      <c r="C91" s="225"/>
      <c r="D91" s="192"/>
      <c r="E91" s="193"/>
      <c r="F91" s="194"/>
    </row>
    <row r="92" spans="1:6" ht="15">
      <c r="A92" s="205" t="s">
        <v>893</v>
      </c>
      <c r="B92" s="206" t="s">
        <v>894</v>
      </c>
      <c r="C92" s="201"/>
      <c r="D92" s="202"/>
      <c r="E92" s="203"/>
      <c r="F92" s="204"/>
    </row>
    <row r="93" spans="1:6" ht="15">
      <c r="A93" s="189"/>
      <c r="B93" s="196"/>
      <c r="C93" s="225"/>
      <c r="D93" s="192"/>
      <c r="E93" s="193"/>
      <c r="F93" s="194"/>
    </row>
    <row r="94" spans="1:6" ht="30">
      <c r="A94" s="189" t="s">
        <v>895</v>
      </c>
      <c r="B94" s="190" t="s">
        <v>896</v>
      </c>
      <c r="C94" s="208"/>
      <c r="D94" s="226"/>
      <c r="E94" s="193"/>
      <c r="F94" s="194"/>
    </row>
    <row r="95" spans="1:6" ht="15">
      <c r="A95" s="189"/>
      <c r="B95" s="190"/>
      <c r="C95" s="207">
        <v>931.66</v>
      </c>
      <c r="D95" s="192" t="s">
        <v>128</v>
      </c>
      <c r="E95" s="905"/>
      <c r="F95" s="194">
        <f>C95*E95</f>
        <v>0</v>
      </c>
    </row>
    <row r="96" spans="1:6" ht="15">
      <c r="A96" s="189"/>
      <c r="B96" s="190"/>
      <c r="C96" s="208"/>
      <c r="D96" s="192"/>
      <c r="E96" s="905"/>
      <c r="F96" s="194"/>
    </row>
    <row r="97" spans="1:6" ht="60">
      <c r="A97" s="189" t="s">
        <v>897</v>
      </c>
      <c r="B97" s="190" t="s">
        <v>898</v>
      </c>
      <c r="C97" s="208"/>
      <c r="D97" s="226"/>
      <c r="E97" s="905"/>
      <c r="F97" s="194"/>
    </row>
    <row r="98" spans="1:6" ht="15">
      <c r="A98" s="189"/>
      <c r="B98" s="190"/>
      <c r="C98" s="207">
        <v>419.87</v>
      </c>
      <c r="D98" s="192" t="s">
        <v>128</v>
      </c>
      <c r="E98" s="905"/>
      <c r="F98" s="194">
        <f>C98*E98</f>
        <v>0</v>
      </c>
    </row>
    <row r="99" spans="1:6" ht="15">
      <c r="A99" s="189"/>
      <c r="B99" s="190"/>
      <c r="C99" s="208"/>
      <c r="D99" s="192"/>
      <c r="E99" s="905"/>
      <c r="F99" s="194"/>
    </row>
    <row r="100" spans="1:6" ht="30">
      <c r="A100" s="189" t="s">
        <v>899</v>
      </c>
      <c r="B100" s="190" t="s">
        <v>900</v>
      </c>
      <c r="C100" s="208"/>
      <c r="D100" s="226"/>
      <c r="E100" s="905"/>
      <c r="F100" s="194"/>
    </row>
    <row r="101" spans="1:6" ht="15">
      <c r="A101" s="189"/>
      <c r="B101" s="190"/>
      <c r="C101" s="207">
        <v>1359.73</v>
      </c>
      <c r="D101" s="192" t="s">
        <v>128</v>
      </c>
      <c r="E101" s="905"/>
      <c r="F101" s="194">
        <f>C101*E101</f>
        <v>0</v>
      </c>
    </row>
    <row r="102" spans="1:6" ht="15">
      <c r="A102" s="189"/>
      <c r="B102" s="190"/>
      <c r="C102" s="207"/>
      <c r="D102" s="192"/>
      <c r="E102" s="905"/>
      <c r="F102" s="194"/>
    </row>
    <row r="103" spans="1:6" ht="30">
      <c r="A103" s="189" t="s">
        <v>901</v>
      </c>
      <c r="B103" s="190" t="s">
        <v>902</v>
      </c>
      <c r="C103" s="208"/>
      <c r="D103" s="226"/>
      <c r="E103" s="905"/>
      <c r="F103" s="194"/>
    </row>
    <row r="104" spans="1:6" ht="15">
      <c r="A104" s="189"/>
      <c r="B104" s="190"/>
      <c r="C104" s="207">
        <v>534.52</v>
      </c>
      <c r="D104" s="192" t="s">
        <v>128</v>
      </c>
      <c r="E104" s="905"/>
      <c r="F104" s="194">
        <f>C104*E104</f>
        <v>0</v>
      </c>
    </row>
    <row r="105" spans="1:6" ht="15">
      <c r="A105" s="189"/>
      <c r="B105" s="190"/>
      <c r="C105" s="208"/>
      <c r="D105" s="192"/>
      <c r="E105" s="905"/>
      <c r="F105" s="194"/>
    </row>
    <row r="106" spans="1:6" ht="30">
      <c r="A106" s="189" t="s">
        <v>903</v>
      </c>
      <c r="B106" s="190" t="s">
        <v>904</v>
      </c>
      <c r="C106" s="208"/>
      <c r="D106" s="226"/>
      <c r="E106" s="905"/>
      <c r="F106" s="194"/>
    </row>
    <row r="107" spans="1:6" ht="15">
      <c r="A107" s="189"/>
      <c r="B107" s="190"/>
      <c r="C107" s="207">
        <v>281.32</v>
      </c>
      <c r="D107" s="192" t="s">
        <v>128</v>
      </c>
      <c r="E107" s="905"/>
      <c r="F107" s="194">
        <f>C107*E107</f>
        <v>0</v>
      </c>
    </row>
    <row r="108" spans="1:6" ht="15">
      <c r="A108" s="189"/>
      <c r="B108" s="190"/>
      <c r="C108" s="208"/>
      <c r="D108" s="192"/>
      <c r="E108" s="905"/>
      <c r="F108" s="194"/>
    </row>
    <row r="109" spans="1:6" ht="30">
      <c r="A109" s="189" t="s">
        <v>905</v>
      </c>
      <c r="B109" s="190" t="s">
        <v>906</v>
      </c>
      <c r="C109" s="208"/>
      <c r="D109" s="226"/>
      <c r="E109" s="905"/>
      <c r="F109" s="194"/>
    </row>
    <row r="110" spans="1:6" ht="15">
      <c r="A110" s="189"/>
      <c r="B110" s="190"/>
      <c r="C110" s="207">
        <v>543.9</v>
      </c>
      <c r="D110" s="192" t="s">
        <v>128</v>
      </c>
      <c r="E110" s="905"/>
      <c r="F110" s="194">
        <f>C110*E110</f>
        <v>0</v>
      </c>
    </row>
    <row r="111" spans="1:6" ht="15">
      <c r="A111" s="189"/>
      <c r="B111" s="190"/>
      <c r="C111" s="208"/>
      <c r="D111" s="192"/>
      <c r="E111" s="193"/>
      <c r="F111" s="194"/>
    </row>
    <row r="112" spans="1:6" ht="15">
      <c r="A112" s="205" t="s">
        <v>893</v>
      </c>
      <c r="B112" s="206" t="s">
        <v>907</v>
      </c>
      <c r="C112" s="201"/>
      <c r="D112" s="202"/>
      <c r="E112" s="203"/>
      <c r="F112" s="204">
        <f>SUM(F93:F111)</f>
        <v>0</v>
      </c>
    </row>
    <row r="113" spans="1:6" ht="15">
      <c r="A113" s="227"/>
      <c r="B113" s="228"/>
      <c r="C113" s="225"/>
      <c r="D113" s="223"/>
      <c r="E113" s="193"/>
      <c r="F113" s="224"/>
    </row>
    <row r="114" spans="1:6" ht="15">
      <c r="A114" s="205" t="s">
        <v>908</v>
      </c>
      <c r="B114" s="206" t="s">
        <v>909</v>
      </c>
      <c r="C114" s="201"/>
      <c r="D114" s="202"/>
      <c r="E114" s="203"/>
      <c r="F114" s="204"/>
    </row>
    <row r="115" spans="1:6" ht="15">
      <c r="A115" s="189"/>
      <c r="B115" s="196"/>
      <c r="C115" s="225"/>
      <c r="D115" s="192"/>
      <c r="E115" s="193"/>
      <c r="F115" s="194"/>
    </row>
    <row r="116" spans="1:6" ht="45">
      <c r="A116" s="189" t="s">
        <v>910</v>
      </c>
      <c r="B116" s="190" t="s">
        <v>911</v>
      </c>
      <c r="C116" s="208"/>
      <c r="D116" s="226"/>
      <c r="E116" s="193"/>
      <c r="F116" s="194"/>
    </row>
    <row r="117" spans="1:6" ht="15">
      <c r="A117" s="189"/>
      <c r="B117" s="190"/>
      <c r="C117" s="207">
        <v>5495.8</v>
      </c>
      <c r="D117" s="192" t="s">
        <v>139</v>
      </c>
      <c r="E117" s="905"/>
      <c r="F117" s="194">
        <f>C117*E117</f>
        <v>0</v>
      </c>
    </row>
    <row r="118" spans="1:6" ht="15">
      <c r="A118" s="189"/>
      <c r="B118" s="190"/>
      <c r="C118" s="208"/>
      <c r="D118" s="192"/>
      <c r="E118" s="193"/>
      <c r="F118" s="194"/>
    </row>
    <row r="119" spans="1:6" ht="15">
      <c r="A119" s="205" t="s">
        <v>908</v>
      </c>
      <c r="B119" s="206" t="s">
        <v>912</v>
      </c>
      <c r="C119" s="201"/>
      <c r="D119" s="202"/>
      <c r="E119" s="203"/>
      <c r="F119" s="204">
        <f>SUM(F117:F117)</f>
        <v>0</v>
      </c>
    </row>
    <row r="120" spans="1:6" ht="15">
      <c r="A120" s="227"/>
      <c r="B120" s="222"/>
      <c r="C120" s="208"/>
      <c r="D120" s="229"/>
      <c r="E120" s="193"/>
      <c r="F120" s="224"/>
    </row>
    <row r="121" spans="1:6" ht="15">
      <c r="A121" s="205" t="s">
        <v>913</v>
      </c>
      <c r="B121" s="206" t="s">
        <v>914</v>
      </c>
      <c r="C121" s="201"/>
      <c r="D121" s="202"/>
      <c r="E121" s="203"/>
      <c r="F121" s="204"/>
    </row>
    <row r="122" spans="1:6" ht="15">
      <c r="A122" s="189"/>
      <c r="B122" s="190"/>
      <c r="C122" s="208"/>
      <c r="D122" s="226"/>
      <c r="E122" s="193"/>
      <c r="F122" s="194"/>
    </row>
    <row r="123" spans="1:6" ht="60">
      <c r="A123" s="209" t="s">
        <v>915</v>
      </c>
      <c r="B123" s="190" t="s">
        <v>916</v>
      </c>
      <c r="C123" s="208"/>
      <c r="D123" s="192"/>
      <c r="E123" s="193"/>
      <c r="F123" s="194"/>
    </row>
    <row r="124" spans="1:6" ht="15">
      <c r="A124" s="209"/>
      <c r="B124" s="190"/>
      <c r="C124" s="207">
        <f>C101</f>
        <v>1359.73</v>
      </c>
      <c r="D124" s="192" t="s">
        <v>128</v>
      </c>
      <c r="E124" s="905"/>
      <c r="F124" s="194">
        <f>C124*E124</f>
        <v>0</v>
      </c>
    </row>
    <row r="125" spans="1:6" ht="15">
      <c r="A125" s="209"/>
      <c r="B125" s="190"/>
      <c r="C125" s="207"/>
      <c r="D125" s="192"/>
      <c r="E125" s="905"/>
      <c r="F125" s="194"/>
    </row>
    <row r="126" spans="1:6" ht="45">
      <c r="A126" s="209" t="s">
        <v>917</v>
      </c>
      <c r="B126" s="190" t="s">
        <v>918</v>
      </c>
      <c r="C126" s="208"/>
      <c r="D126" s="192"/>
      <c r="E126" s="905"/>
      <c r="F126" s="194"/>
    </row>
    <row r="127" spans="1:6" ht="15">
      <c r="A127" s="209"/>
      <c r="B127" s="190"/>
      <c r="C127" s="207">
        <f>C104</f>
        <v>534.52</v>
      </c>
      <c r="D127" s="192" t="s">
        <v>128</v>
      </c>
      <c r="E127" s="905"/>
      <c r="F127" s="194">
        <f>C127*E127</f>
        <v>0</v>
      </c>
    </row>
    <row r="128" spans="1:6" ht="15">
      <c r="A128" s="209"/>
      <c r="B128" s="190"/>
      <c r="C128" s="208"/>
      <c r="D128" s="192"/>
      <c r="E128" s="193"/>
      <c r="F128" s="194"/>
    </row>
    <row r="129" spans="1:6" ht="15">
      <c r="A129" s="205" t="s">
        <v>913</v>
      </c>
      <c r="B129" s="206" t="s">
        <v>919</v>
      </c>
      <c r="C129" s="201"/>
      <c r="D129" s="202"/>
      <c r="E129" s="203"/>
      <c r="F129" s="204">
        <f>SUM(F124:F127)</f>
        <v>0</v>
      </c>
    </row>
    <row r="130" spans="1:6" ht="15">
      <c r="A130" s="205"/>
      <c r="B130" s="206"/>
      <c r="C130" s="201"/>
      <c r="D130" s="202"/>
      <c r="E130" s="203"/>
      <c r="F130" s="204"/>
    </row>
    <row r="131" spans="1:6" ht="15">
      <c r="A131" s="205" t="s">
        <v>920</v>
      </c>
      <c r="B131" s="230" t="s">
        <v>921</v>
      </c>
      <c r="C131" s="201"/>
      <c r="D131" s="202"/>
      <c r="E131" s="203"/>
      <c r="F131" s="204"/>
    </row>
    <row r="132" spans="1:6" ht="15">
      <c r="A132" s="209"/>
      <c r="B132" s="231"/>
      <c r="C132" s="208"/>
      <c r="D132" s="192"/>
      <c r="E132" s="193"/>
      <c r="F132" s="194"/>
    </row>
    <row r="133" spans="1:6" ht="60">
      <c r="A133" s="209" t="s">
        <v>922</v>
      </c>
      <c r="B133" s="231" t="s">
        <v>923</v>
      </c>
      <c r="C133" s="208"/>
      <c r="D133" s="192"/>
      <c r="E133" s="193"/>
      <c r="F133" s="194"/>
    </row>
    <row r="134" spans="1:6" ht="15">
      <c r="A134" s="209"/>
      <c r="B134" s="231"/>
      <c r="C134" s="207">
        <v>2420.21</v>
      </c>
      <c r="D134" s="192" t="s">
        <v>139</v>
      </c>
      <c r="E134" s="905"/>
      <c r="F134" s="194">
        <f>C134*E134</f>
        <v>0</v>
      </c>
    </row>
    <row r="135" spans="1:6" ht="15">
      <c r="A135" s="232"/>
      <c r="B135" s="233"/>
      <c r="C135" s="208"/>
      <c r="D135" s="223"/>
      <c r="E135" s="193"/>
      <c r="F135" s="224"/>
    </row>
    <row r="136" spans="1:6" ht="15">
      <c r="A136" s="205" t="s">
        <v>920</v>
      </c>
      <c r="B136" s="230" t="s">
        <v>924</v>
      </c>
      <c r="C136" s="201"/>
      <c r="D136" s="202"/>
      <c r="E136" s="203"/>
      <c r="F136" s="204">
        <f>SUM(F134:F134)</f>
        <v>0</v>
      </c>
    </row>
    <row r="137" spans="1:6" ht="15">
      <c r="A137" s="234"/>
      <c r="B137" s="190"/>
      <c r="C137" s="208"/>
      <c r="D137" s="192"/>
      <c r="E137" s="193"/>
      <c r="F137" s="194"/>
    </row>
    <row r="138" spans="1:6" ht="30">
      <c r="A138" s="205" t="s">
        <v>925</v>
      </c>
      <c r="B138" s="206" t="s">
        <v>926</v>
      </c>
      <c r="C138" s="201"/>
      <c r="D138" s="202"/>
      <c r="E138" s="203"/>
      <c r="F138" s="204"/>
    </row>
    <row r="139" spans="1:6" ht="15">
      <c r="A139" s="209"/>
      <c r="B139" s="190"/>
      <c r="C139" s="235"/>
      <c r="D139" s="192"/>
      <c r="E139" s="193"/>
      <c r="F139" s="194"/>
    </row>
    <row r="140" spans="1:6" ht="15">
      <c r="A140" s="209" t="s">
        <v>927</v>
      </c>
      <c r="B140" s="190" t="s">
        <v>928</v>
      </c>
      <c r="C140" s="235"/>
      <c r="D140" s="192"/>
      <c r="E140" s="193"/>
      <c r="F140" s="194"/>
    </row>
    <row r="141" spans="1:6" ht="15">
      <c r="A141" s="209"/>
      <c r="B141" s="190"/>
      <c r="C141" s="207">
        <f>C95</f>
        <v>931.66</v>
      </c>
      <c r="D141" s="192" t="s">
        <v>128</v>
      </c>
      <c r="E141" s="905"/>
      <c r="F141" s="194">
        <f>C141*E141</f>
        <v>0</v>
      </c>
    </row>
    <row r="142" spans="1:6" ht="15">
      <c r="A142" s="209"/>
      <c r="B142" s="190"/>
      <c r="C142" s="207"/>
      <c r="D142" s="192"/>
      <c r="E142" s="905"/>
      <c r="F142" s="194"/>
    </row>
    <row r="143" spans="1:6" ht="15">
      <c r="A143" s="209" t="s">
        <v>929</v>
      </c>
      <c r="B143" s="190" t="s">
        <v>930</v>
      </c>
      <c r="C143" s="207"/>
      <c r="D143" s="192"/>
      <c r="E143" s="905"/>
      <c r="F143" s="194"/>
    </row>
    <row r="144" spans="1:6" ht="15">
      <c r="A144" s="209"/>
      <c r="B144" s="190"/>
      <c r="C144" s="207">
        <f>C107</f>
        <v>281.32</v>
      </c>
      <c r="D144" s="192" t="s">
        <v>128</v>
      </c>
      <c r="E144" s="905"/>
      <c r="F144" s="194">
        <f>C144*E144</f>
        <v>0</v>
      </c>
    </row>
    <row r="145" spans="1:6" ht="15">
      <c r="A145" s="209"/>
      <c r="B145" s="190"/>
      <c r="C145" s="207"/>
      <c r="D145" s="192"/>
      <c r="E145" s="905"/>
      <c r="F145" s="194"/>
    </row>
    <row r="146" spans="1:6" ht="15">
      <c r="A146" s="209" t="s">
        <v>931</v>
      </c>
      <c r="B146" s="190" t="s">
        <v>932</v>
      </c>
      <c r="C146" s="207"/>
      <c r="D146" s="192"/>
      <c r="E146" s="905"/>
      <c r="F146" s="194"/>
    </row>
    <row r="147" spans="1:6" ht="15">
      <c r="A147" s="209"/>
      <c r="B147" s="190"/>
      <c r="C147" s="207">
        <f>C110</f>
        <v>543.9</v>
      </c>
      <c r="D147" s="192" t="s">
        <v>128</v>
      </c>
      <c r="E147" s="905"/>
      <c r="F147" s="194">
        <f>C147*E147</f>
        <v>0</v>
      </c>
    </row>
    <row r="148" spans="1:6" ht="15">
      <c r="A148" s="209"/>
      <c r="B148" s="190"/>
      <c r="C148" s="208"/>
      <c r="D148" s="192"/>
      <c r="E148" s="193"/>
      <c r="F148" s="194"/>
    </row>
    <row r="149" spans="1:6" ht="30">
      <c r="A149" s="205" t="s">
        <v>925</v>
      </c>
      <c r="B149" s="206" t="s">
        <v>933</v>
      </c>
      <c r="C149" s="201"/>
      <c r="D149" s="202"/>
      <c r="E149" s="203"/>
      <c r="F149" s="204">
        <f>SUM(F141:F147)</f>
        <v>0</v>
      </c>
    </row>
    <row r="150" spans="1:6" ht="15">
      <c r="A150" s="234"/>
      <c r="B150" s="196"/>
      <c r="C150" s="208"/>
      <c r="D150" s="192"/>
      <c r="E150" s="193"/>
      <c r="F150" s="204"/>
    </row>
    <row r="151" spans="1:6" ht="15">
      <c r="A151" s="195" t="s">
        <v>934</v>
      </c>
      <c r="B151" s="196" t="s">
        <v>935</v>
      </c>
      <c r="C151" s="197"/>
      <c r="D151" s="198"/>
      <c r="E151" s="199"/>
      <c r="F151" s="200">
        <f>F149++F129+F119+F112+F136</f>
        <v>0</v>
      </c>
    </row>
    <row r="152" spans="1:6" ht="15">
      <c r="A152" s="227"/>
      <c r="B152" s="228"/>
      <c r="C152" s="208"/>
      <c r="D152" s="223"/>
      <c r="E152" s="193"/>
      <c r="F152" s="236"/>
    </row>
    <row r="153" spans="1:6" ht="15">
      <c r="A153" s="195" t="s">
        <v>830</v>
      </c>
      <c r="B153" s="196" t="s">
        <v>936</v>
      </c>
      <c r="C153" s="197"/>
      <c r="D153" s="237"/>
      <c r="E153" s="199"/>
      <c r="F153" s="238"/>
    </row>
    <row r="154" spans="1:6" ht="15">
      <c r="A154" s="195"/>
      <c r="B154" s="239"/>
      <c r="C154" s="208"/>
      <c r="D154" s="223"/>
      <c r="E154" s="193"/>
      <c r="F154" s="224"/>
    </row>
    <row r="155" spans="1:6" ht="15">
      <c r="A155" s="205" t="s">
        <v>937</v>
      </c>
      <c r="B155" s="206" t="s">
        <v>938</v>
      </c>
      <c r="C155" s="201"/>
      <c r="D155" s="240"/>
      <c r="E155" s="203"/>
      <c r="F155" s="236"/>
    </row>
    <row r="156" spans="1:6" ht="15">
      <c r="A156" s="241"/>
      <c r="B156" s="242"/>
      <c r="C156" s="243"/>
      <c r="D156" s="244"/>
      <c r="E156" s="245"/>
      <c r="F156" s="246"/>
    </row>
    <row r="157" spans="1:6" ht="15">
      <c r="A157" s="247" t="s">
        <v>939</v>
      </c>
      <c r="B157" s="216" t="s">
        <v>940</v>
      </c>
      <c r="C157" s="248"/>
      <c r="D157" s="249"/>
      <c r="E157" s="250"/>
      <c r="F157" s="251"/>
    </row>
    <row r="158" spans="1:6" ht="15">
      <c r="A158" s="252"/>
      <c r="B158" s="239"/>
      <c r="C158" s="243"/>
      <c r="D158" s="253"/>
      <c r="E158" s="245"/>
      <c r="F158" s="246"/>
    </row>
    <row r="159" spans="1:6" ht="60">
      <c r="A159" s="209" t="s">
        <v>941</v>
      </c>
      <c r="B159" s="190" t="s">
        <v>942</v>
      </c>
      <c r="C159" s="208"/>
      <c r="D159" s="223"/>
      <c r="E159" s="193"/>
      <c r="F159" s="224"/>
    </row>
    <row r="160" spans="1:6" ht="15">
      <c r="A160" s="232"/>
      <c r="B160" s="222"/>
      <c r="C160" s="207">
        <v>586.052</v>
      </c>
      <c r="D160" s="192" t="s">
        <v>128</v>
      </c>
      <c r="E160" s="905"/>
      <c r="F160" s="194">
        <f>C160*E160</f>
        <v>0</v>
      </c>
    </row>
    <row r="161" spans="1:6" ht="15">
      <c r="A161" s="232"/>
      <c r="B161" s="222"/>
      <c r="C161" s="208"/>
      <c r="D161" s="192"/>
      <c r="E161" s="905"/>
      <c r="F161" s="194"/>
    </row>
    <row r="162" spans="1:6" ht="45">
      <c r="A162" s="209" t="s">
        <v>943</v>
      </c>
      <c r="B162" s="190" t="s">
        <v>944</v>
      </c>
      <c r="C162" s="208"/>
      <c r="D162" s="223"/>
      <c r="E162" s="905"/>
      <c r="F162" s="224"/>
    </row>
    <row r="163" spans="1:6" ht="15">
      <c r="A163" s="232"/>
      <c r="B163" s="222"/>
      <c r="C163" s="207">
        <v>25.232</v>
      </c>
      <c r="D163" s="192" t="s">
        <v>128</v>
      </c>
      <c r="E163" s="905"/>
      <c r="F163" s="194">
        <f>C163*E163</f>
        <v>0</v>
      </c>
    </row>
    <row r="164" spans="1:6" ht="15">
      <c r="A164" s="232"/>
      <c r="B164" s="222"/>
      <c r="C164" s="208"/>
      <c r="D164" s="192"/>
      <c r="E164" s="905"/>
      <c r="F164" s="194"/>
    </row>
    <row r="165" spans="1:6" ht="60">
      <c r="A165" s="209" t="s">
        <v>945</v>
      </c>
      <c r="B165" s="190" t="s">
        <v>946</v>
      </c>
      <c r="C165" s="208"/>
      <c r="D165" s="223"/>
      <c r="E165" s="905"/>
      <c r="F165" s="224"/>
    </row>
    <row r="166" spans="1:6" ht="15">
      <c r="A166" s="232"/>
      <c r="B166" s="222"/>
      <c r="C166" s="207">
        <v>476.262</v>
      </c>
      <c r="D166" s="192" t="s">
        <v>128</v>
      </c>
      <c r="E166" s="905"/>
      <c r="F166" s="194">
        <f>C166*E166</f>
        <v>0</v>
      </c>
    </row>
    <row r="167" spans="1:6" ht="15">
      <c r="A167" s="232"/>
      <c r="B167" s="222"/>
      <c r="C167" s="235"/>
      <c r="D167" s="192"/>
      <c r="E167" s="905"/>
      <c r="F167" s="194"/>
    </row>
    <row r="168" spans="1:6" ht="45">
      <c r="A168" s="209" t="s">
        <v>947</v>
      </c>
      <c r="B168" s="190" t="s">
        <v>948</v>
      </c>
      <c r="C168" s="235"/>
      <c r="D168" s="223"/>
      <c r="E168" s="905"/>
      <c r="F168" s="224"/>
    </row>
    <row r="169" spans="1:6" ht="15">
      <c r="A169" s="232"/>
      <c r="B169" s="222"/>
      <c r="C169" s="207">
        <v>1172.104</v>
      </c>
      <c r="D169" s="192" t="s">
        <v>128</v>
      </c>
      <c r="E169" s="905"/>
      <c r="F169" s="194">
        <f>C169*E169</f>
        <v>0</v>
      </c>
    </row>
    <row r="170" spans="1:6" ht="15">
      <c r="A170" s="232"/>
      <c r="B170" s="222"/>
      <c r="C170" s="235"/>
      <c r="D170" s="192"/>
      <c r="E170" s="193"/>
      <c r="F170" s="194"/>
    </row>
    <row r="171" spans="1:6" ht="15">
      <c r="A171" s="247" t="s">
        <v>949</v>
      </c>
      <c r="B171" s="216" t="s">
        <v>950</v>
      </c>
      <c r="C171" s="201"/>
      <c r="D171" s="202"/>
      <c r="E171" s="203"/>
      <c r="F171" s="204"/>
    </row>
    <row r="172" spans="1:6" ht="15">
      <c r="A172" s="252"/>
      <c r="B172" s="239"/>
      <c r="C172" s="243"/>
      <c r="D172" s="254"/>
      <c r="E172" s="245"/>
      <c r="F172" s="255"/>
    </row>
    <row r="173" spans="1:6" ht="45">
      <c r="A173" s="209" t="s">
        <v>951</v>
      </c>
      <c r="B173" s="190" t="s">
        <v>952</v>
      </c>
      <c r="C173" s="208"/>
      <c r="D173" s="192"/>
      <c r="E173" s="193"/>
      <c r="F173" s="194"/>
    </row>
    <row r="174" spans="1:6" ht="15">
      <c r="A174" s="209"/>
      <c r="B174" s="190"/>
      <c r="C174" s="207">
        <v>1554.19</v>
      </c>
      <c r="D174" s="192" t="s">
        <v>139</v>
      </c>
      <c r="E174" s="905"/>
      <c r="F174" s="194">
        <f>C174*E174</f>
        <v>0</v>
      </c>
    </row>
    <row r="175" spans="1:6" ht="15">
      <c r="A175" s="209"/>
      <c r="B175" s="190"/>
      <c r="C175" s="207"/>
      <c r="D175" s="192"/>
      <c r="E175" s="905"/>
      <c r="F175" s="194"/>
    </row>
    <row r="176" spans="1:6" ht="45">
      <c r="A176" s="209" t="s">
        <v>953</v>
      </c>
      <c r="B176" s="190" t="s">
        <v>954</v>
      </c>
      <c r="C176" s="208"/>
      <c r="D176" s="192"/>
      <c r="E176" s="905"/>
      <c r="F176" s="194"/>
    </row>
    <row r="177" spans="1:6" ht="15">
      <c r="A177" s="209"/>
      <c r="B177" s="190"/>
      <c r="C177" s="207">
        <v>1229.13</v>
      </c>
      <c r="D177" s="192" t="s">
        <v>139</v>
      </c>
      <c r="E177" s="905"/>
      <c r="F177" s="194">
        <f>C177*E177</f>
        <v>0</v>
      </c>
    </row>
    <row r="178" spans="1:6" ht="15">
      <c r="A178" s="209"/>
      <c r="B178" s="190"/>
      <c r="C178" s="207"/>
      <c r="D178" s="192"/>
      <c r="E178" s="905"/>
      <c r="F178" s="194"/>
    </row>
    <row r="179" spans="1:6" ht="45">
      <c r="A179" s="209" t="s">
        <v>955</v>
      </c>
      <c r="B179" s="190" t="s">
        <v>956</v>
      </c>
      <c r="C179" s="208"/>
      <c r="D179" s="192"/>
      <c r="E179" s="905"/>
      <c r="F179" s="194"/>
    </row>
    <row r="180" spans="1:6" ht="15">
      <c r="A180" s="209"/>
      <c r="B180" s="190"/>
      <c r="C180" s="207">
        <v>1105.38</v>
      </c>
      <c r="D180" s="192" t="s">
        <v>139</v>
      </c>
      <c r="E180" s="905"/>
      <c r="F180" s="194">
        <f>C180*E180</f>
        <v>0</v>
      </c>
    </row>
    <row r="181" spans="1:6" ht="15">
      <c r="A181" s="209"/>
      <c r="B181" s="190"/>
      <c r="C181" s="235"/>
      <c r="D181" s="192"/>
      <c r="E181" s="193"/>
      <c r="F181" s="194"/>
    </row>
    <row r="182" spans="1:6" ht="15">
      <c r="A182" s="205" t="s">
        <v>957</v>
      </c>
      <c r="B182" s="206" t="s">
        <v>958</v>
      </c>
      <c r="C182" s="201"/>
      <c r="D182" s="202"/>
      <c r="E182" s="203"/>
      <c r="F182" s="204">
        <f>SUM(F160:F181)</f>
        <v>0</v>
      </c>
    </row>
    <row r="183" spans="1:6" ht="15">
      <c r="A183" s="256"/>
      <c r="B183" s="257"/>
      <c r="C183" s="258"/>
      <c r="D183" s="259"/>
      <c r="E183" s="260"/>
      <c r="F183" s="261"/>
    </row>
    <row r="184" spans="1:6" ht="15">
      <c r="A184" s="205" t="s">
        <v>959</v>
      </c>
      <c r="B184" s="206" t="s">
        <v>960</v>
      </c>
      <c r="C184" s="201"/>
      <c r="D184" s="202"/>
      <c r="E184" s="203"/>
      <c r="F184" s="204"/>
    </row>
    <row r="185" spans="1:6" ht="15">
      <c r="A185" s="262"/>
      <c r="B185" s="239"/>
      <c r="C185" s="243"/>
      <c r="D185" s="263"/>
      <c r="E185" s="245"/>
      <c r="F185" s="255"/>
    </row>
    <row r="186" spans="1:6" ht="15">
      <c r="A186" s="247" t="s">
        <v>961</v>
      </c>
      <c r="B186" s="216" t="s">
        <v>962</v>
      </c>
      <c r="C186" s="201"/>
      <c r="D186" s="202"/>
      <c r="E186" s="203"/>
      <c r="F186" s="204"/>
    </row>
    <row r="187" spans="1:6" ht="15">
      <c r="A187" s="252"/>
      <c r="B187" s="239"/>
      <c r="C187" s="243"/>
      <c r="D187" s="254"/>
      <c r="E187" s="245"/>
      <c r="F187" s="255"/>
    </row>
    <row r="188" spans="1:6" ht="45">
      <c r="A188" s="209" t="s">
        <v>963</v>
      </c>
      <c r="B188" s="190" t="s">
        <v>964</v>
      </c>
      <c r="C188" s="208"/>
      <c r="D188" s="192"/>
      <c r="E188" s="193"/>
      <c r="F188" s="194"/>
    </row>
    <row r="189" spans="1:6" ht="15">
      <c r="A189" s="209"/>
      <c r="B189" s="190"/>
      <c r="C189" s="207">
        <v>1554.19</v>
      </c>
      <c r="D189" s="192" t="s">
        <v>139</v>
      </c>
      <c r="E189" s="905"/>
      <c r="F189" s="194">
        <f>C189*E189</f>
        <v>0</v>
      </c>
    </row>
    <row r="190" spans="1:6" ht="15">
      <c r="A190" s="209"/>
      <c r="B190" s="190"/>
      <c r="C190" s="207"/>
      <c r="D190" s="192"/>
      <c r="E190" s="905"/>
      <c r="F190" s="194"/>
    </row>
    <row r="191" spans="1:6" ht="45">
      <c r="A191" s="209" t="s">
        <v>965</v>
      </c>
      <c r="B191" s="190" t="s">
        <v>966</v>
      </c>
      <c r="C191" s="208"/>
      <c r="D191" s="192"/>
      <c r="E191" s="905"/>
      <c r="F191" s="194"/>
    </row>
    <row r="192" spans="1:6" ht="15">
      <c r="A192" s="209"/>
      <c r="B192" s="190"/>
      <c r="C192" s="207">
        <v>1229.13</v>
      </c>
      <c r="D192" s="192" t="s">
        <v>139</v>
      </c>
      <c r="E192" s="905"/>
      <c r="F192" s="194">
        <f>C192*E192</f>
        <v>0</v>
      </c>
    </row>
    <row r="193" spans="1:6" ht="15">
      <c r="A193" s="209"/>
      <c r="B193" s="190"/>
      <c r="C193" s="207"/>
      <c r="D193" s="192"/>
      <c r="E193" s="905"/>
      <c r="F193" s="194"/>
    </row>
    <row r="194" spans="1:6" ht="45">
      <c r="A194" s="209" t="s">
        <v>967</v>
      </c>
      <c r="B194" s="190" t="s">
        <v>968</v>
      </c>
      <c r="C194" s="208"/>
      <c r="D194" s="192"/>
      <c r="E194" s="905"/>
      <c r="F194" s="194"/>
    </row>
    <row r="195" spans="1:6" ht="15">
      <c r="A195" s="209"/>
      <c r="B195" s="190"/>
      <c r="C195" s="207">
        <v>111.94</v>
      </c>
      <c r="D195" s="192" t="s">
        <v>139</v>
      </c>
      <c r="E195" s="905"/>
      <c r="F195" s="194">
        <f>C195*E195</f>
        <v>0</v>
      </c>
    </row>
    <row r="196" spans="1:6" ht="15">
      <c r="A196" s="209"/>
      <c r="B196" s="190"/>
      <c r="C196" s="207"/>
      <c r="D196" s="192"/>
      <c r="E196" s="905"/>
      <c r="F196" s="194"/>
    </row>
    <row r="197" spans="1:6" ht="45">
      <c r="A197" s="209" t="s">
        <v>969</v>
      </c>
      <c r="B197" s="190" t="s">
        <v>970</v>
      </c>
      <c r="C197" s="208"/>
      <c r="D197" s="192"/>
      <c r="E197" s="905"/>
      <c r="F197" s="194"/>
    </row>
    <row r="198" spans="1:6" ht="15">
      <c r="A198" s="209"/>
      <c r="B198" s="190"/>
      <c r="C198" s="207">
        <v>1105.38</v>
      </c>
      <c r="D198" s="192" t="s">
        <v>139</v>
      </c>
      <c r="E198" s="905"/>
      <c r="F198" s="194">
        <f>C198*E198</f>
        <v>0</v>
      </c>
    </row>
    <row r="199" spans="1:6" ht="15">
      <c r="A199" s="209"/>
      <c r="B199" s="190"/>
      <c r="C199" s="207"/>
      <c r="D199" s="192"/>
      <c r="E199" s="905"/>
      <c r="F199" s="194"/>
    </row>
    <row r="200" spans="1:6" ht="30">
      <c r="A200" s="209" t="s">
        <v>971</v>
      </c>
      <c r="B200" s="190" t="s">
        <v>972</v>
      </c>
      <c r="C200" s="208"/>
      <c r="D200" s="192"/>
      <c r="E200" s="905"/>
      <c r="F200" s="194"/>
    </row>
    <row r="201" spans="1:6" ht="15">
      <c r="A201" s="209"/>
      <c r="B201" s="190"/>
      <c r="C201" s="207">
        <v>44.81</v>
      </c>
      <c r="D201" s="192" t="s">
        <v>139</v>
      </c>
      <c r="E201" s="905"/>
      <c r="F201" s="194">
        <f>C201*E201</f>
        <v>0</v>
      </c>
    </row>
    <row r="202" spans="1:6" ht="15">
      <c r="A202" s="252"/>
      <c r="B202" s="239"/>
      <c r="C202" s="243"/>
      <c r="D202" s="254"/>
      <c r="E202" s="245"/>
      <c r="F202" s="255"/>
    </row>
    <row r="203" spans="1:6" ht="15">
      <c r="A203" s="205" t="s">
        <v>959</v>
      </c>
      <c r="B203" s="206" t="s">
        <v>973</v>
      </c>
      <c r="C203" s="201"/>
      <c r="D203" s="202"/>
      <c r="E203" s="203"/>
      <c r="F203" s="204">
        <f>SUM(F189:F202)</f>
        <v>0</v>
      </c>
    </row>
    <row r="204" spans="1:6" ht="15">
      <c r="A204" s="264"/>
      <c r="B204" s="265"/>
      <c r="C204" s="201"/>
      <c r="D204" s="240"/>
      <c r="E204" s="203"/>
      <c r="F204" s="236"/>
    </row>
    <row r="205" spans="1:6" ht="15">
      <c r="A205" s="205" t="s">
        <v>974</v>
      </c>
      <c r="B205" s="206" t="s">
        <v>975</v>
      </c>
      <c r="C205" s="201"/>
      <c r="D205" s="202"/>
      <c r="E205" s="203"/>
      <c r="F205" s="204"/>
    </row>
    <row r="206" spans="1:6" ht="15">
      <c r="A206" s="262"/>
      <c r="B206" s="239"/>
      <c r="C206" s="243"/>
      <c r="D206" s="254"/>
      <c r="E206" s="245"/>
      <c r="F206" s="255"/>
    </row>
    <row r="207" spans="1:6" ht="15">
      <c r="A207" s="205" t="s">
        <v>976</v>
      </c>
      <c r="B207" s="206" t="s">
        <v>977</v>
      </c>
      <c r="C207" s="201"/>
      <c r="D207" s="202"/>
      <c r="E207" s="203"/>
      <c r="F207" s="204"/>
    </row>
    <row r="208" spans="1:6" ht="15">
      <c r="A208" s="252"/>
      <c r="B208" s="239"/>
      <c r="C208" s="243"/>
      <c r="D208" s="254"/>
      <c r="E208" s="245"/>
      <c r="F208" s="255"/>
    </row>
    <row r="209" spans="1:6" ht="30">
      <c r="A209" s="209" t="s">
        <v>978</v>
      </c>
      <c r="B209" s="190" t="s">
        <v>979</v>
      </c>
      <c r="C209" s="208"/>
      <c r="D209" s="192"/>
      <c r="E209" s="193"/>
      <c r="F209" s="194"/>
    </row>
    <row r="210" spans="1:6" ht="15">
      <c r="A210" s="209"/>
      <c r="B210" s="190"/>
      <c r="C210" s="207">
        <v>860.65</v>
      </c>
      <c r="D210" s="254" t="s">
        <v>169</v>
      </c>
      <c r="E210" s="905"/>
      <c r="F210" s="194">
        <f>C210*E210</f>
        <v>0</v>
      </c>
    </row>
    <row r="211" spans="1:6" ht="15">
      <c r="A211" s="252"/>
      <c r="B211" s="239"/>
      <c r="C211" s="266"/>
      <c r="D211" s="254"/>
      <c r="E211" s="908"/>
      <c r="F211" s="255"/>
    </row>
    <row r="212" spans="1:6" ht="45">
      <c r="A212" s="209" t="s">
        <v>980</v>
      </c>
      <c r="B212" s="190" t="s">
        <v>981</v>
      </c>
      <c r="C212" s="207"/>
      <c r="D212" s="192"/>
      <c r="E212" s="905"/>
      <c r="F212" s="194"/>
    </row>
    <row r="213" spans="1:6" ht="15">
      <c r="A213" s="209"/>
      <c r="B213" s="190"/>
      <c r="C213" s="207">
        <v>23.03</v>
      </c>
      <c r="D213" s="254" t="s">
        <v>169</v>
      </c>
      <c r="E213" s="905"/>
      <c r="F213" s="194">
        <f>C213*E213</f>
        <v>0</v>
      </c>
    </row>
    <row r="214" spans="1:6" ht="15">
      <c r="A214" s="209"/>
      <c r="B214" s="190"/>
      <c r="C214" s="207"/>
      <c r="D214" s="254"/>
      <c r="E214" s="905"/>
      <c r="F214" s="194"/>
    </row>
    <row r="215" spans="1:6" ht="30">
      <c r="A215" s="209" t="s">
        <v>982</v>
      </c>
      <c r="B215" s="190" t="s">
        <v>983</v>
      </c>
      <c r="C215" s="207"/>
      <c r="D215" s="192"/>
      <c r="E215" s="905"/>
      <c r="F215" s="194"/>
    </row>
    <row r="216" spans="1:6" ht="15">
      <c r="A216" s="209"/>
      <c r="B216" s="190"/>
      <c r="C216" s="207">
        <v>193.39</v>
      </c>
      <c r="D216" s="254" t="s">
        <v>169</v>
      </c>
      <c r="E216" s="905"/>
      <c r="F216" s="194">
        <f>C216*E216</f>
        <v>0</v>
      </c>
    </row>
    <row r="217" spans="1:6" ht="15">
      <c r="A217" s="209"/>
      <c r="B217" s="190"/>
      <c r="C217" s="207"/>
      <c r="D217" s="254"/>
      <c r="E217" s="905"/>
      <c r="F217" s="194"/>
    </row>
    <row r="218" spans="1:6" ht="45">
      <c r="A218" s="209" t="s">
        <v>984</v>
      </c>
      <c r="B218" s="190" t="s">
        <v>985</v>
      </c>
      <c r="C218" s="207"/>
      <c r="D218" s="192"/>
      <c r="E218" s="905"/>
      <c r="F218" s="194"/>
    </row>
    <row r="219" spans="1:6" ht="15">
      <c r="A219" s="209"/>
      <c r="B219" s="190"/>
      <c r="C219" s="207">
        <v>149.27</v>
      </c>
      <c r="D219" s="254" t="s">
        <v>169</v>
      </c>
      <c r="E219" s="905"/>
      <c r="F219" s="194">
        <f>C219*E219</f>
        <v>0</v>
      </c>
    </row>
    <row r="220" spans="1:6" ht="15">
      <c r="A220" s="209"/>
      <c r="B220" s="190"/>
      <c r="C220" s="207"/>
      <c r="D220" s="254"/>
      <c r="E220" s="905"/>
      <c r="F220" s="194"/>
    </row>
    <row r="221" spans="1:6" ht="30">
      <c r="A221" s="209" t="s">
        <v>986</v>
      </c>
      <c r="B221" s="190" t="s">
        <v>987</v>
      </c>
      <c r="C221" s="207"/>
      <c r="D221" s="192"/>
      <c r="E221" s="905"/>
      <c r="F221" s="194"/>
    </row>
    <row r="222" spans="1:6" ht="15">
      <c r="A222" s="209"/>
      <c r="B222" s="190"/>
      <c r="C222" s="207">
        <v>323.92</v>
      </c>
      <c r="D222" s="254" t="s">
        <v>169</v>
      </c>
      <c r="E222" s="905"/>
      <c r="F222" s="194">
        <f>C222*E222</f>
        <v>0</v>
      </c>
    </row>
    <row r="223" spans="1:6" ht="15">
      <c r="A223" s="252"/>
      <c r="B223" s="239"/>
      <c r="C223" s="266"/>
      <c r="D223" s="254"/>
      <c r="E223" s="245"/>
      <c r="F223" s="255"/>
    </row>
    <row r="224" spans="1:6" ht="15">
      <c r="A224" s="205" t="s">
        <v>974</v>
      </c>
      <c r="B224" s="206" t="s">
        <v>988</v>
      </c>
      <c r="C224" s="210"/>
      <c r="D224" s="202"/>
      <c r="E224" s="203"/>
      <c r="F224" s="204">
        <f>SUM(F210:F222)</f>
        <v>0</v>
      </c>
    </row>
    <row r="225" spans="1:6" ht="15">
      <c r="A225" s="205"/>
      <c r="B225" s="206"/>
      <c r="C225" s="210"/>
      <c r="D225" s="202"/>
      <c r="E225" s="203"/>
      <c r="F225" s="204"/>
    </row>
    <row r="226" spans="1:6" ht="15">
      <c r="A226" s="205" t="s">
        <v>989</v>
      </c>
      <c r="B226" s="230" t="s">
        <v>990</v>
      </c>
      <c r="C226" s="210"/>
      <c r="D226" s="202"/>
      <c r="E226" s="203"/>
      <c r="F226" s="204"/>
    </row>
    <row r="227" spans="1:6" ht="15">
      <c r="A227" s="252"/>
      <c r="B227" s="267"/>
      <c r="C227" s="266"/>
      <c r="D227" s="254"/>
      <c r="E227" s="245"/>
      <c r="F227" s="255"/>
    </row>
    <row r="228" spans="1:6" ht="45">
      <c r="A228" s="209" t="s">
        <v>991</v>
      </c>
      <c r="B228" s="231" t="s">
        <v>992</v>
      </c>
      <c r="C228" s="207"/>
      <c r="D228" s="192"/>
      <c r="E228" s="193"/>
      <c r="F228" s="194"/>
    </row>
    <row r="229" spans="1:6" ht="15">
      <c r="A229" s="232"/>
      <c r="B229" s="231"/>
      <c r="C229" s="207">
        <v>371.6</v>
      </c>
      <c r="D229" s="254" t="s">
        <v>139</v>
      </c>
      <c r="E229" s="905"/>
      <c r="F229" s="194">
        <f>C229*E229</f>
        <v>0</v>
      </c>
    </row>
    <row r="230" spans="1:6" ht="15">
      <c r="A230" s="268"/>
      <c r="B230" s="269"/>
      <c r="C230" s="243"/>
      <c r="D230" s="253"/>
      <c r="E230" s="245"/>
      <c r="F230" s="270"/>
    </row>
    <row r="231" spans="1:6" ht="15">
      <c r="A231" s="205" t="s">
        <v>989</v>
      </c>
      <c r="B231" s="230" t="s">
        <v>993</v>
      </c>
      <c r="C231" s="201"/>
      <c r="D231" s="202"/>
      <c r="E231" s="203"/>
      <c r="F231" s="204">
        <f>SUM(F229:F229)</f>
        <v>0</v>
      </c>
    </row>
    <row r="232" spans="1:6" ht="15">
      <c r="A232" s="252"/>
      <c r="B232" s="239"/>
      <c r="C232" s="243"/>
      <c r="D232" s="254"/>
      <c r="E232" s="245"/>
      <c r="F232" s="255"/>
    </row>
    <row r="233" spans="1:6" ht="15">
      <c r="A233" s="195" t="s">
        <v>830</v>
      </c>
      <c r="B233" s="196" t="s">
        <v>994</v>
      </c>
      <c r="C233" s="197"/>
      <c r="D233" s="198"/>
      <c r="E233" s="199"/>
      <c r="F233" s="200">
        <f>F182+F203+F224+F231</f>
        <v>0</v>
      </c>
    </row>
    <row r="234" spans="1:6" ht="15">
      <c r="A234" s="195"/>
      <c r="B234" s="196"/>
      <c r="C234" s="197"/>
      <c r="D234" s="198"/>
      <c r="E234" s="199"/>
      <c r="F234" s="200"/>
    </row>
    <row r="235" spans="1:6" ht="15">
      <c r="A235" s="195" t="s">
        <v>621</v>
      </c>
      <c r="B235" s="196" t="s">
        <v>838</v>
      </c>
      <c r="C235" s="197"/>
      <c r="D235" s="237"/>
      <c r="E235" s="199"/>
      <c r="F235" s="238"/>
    </row>
    <row r="236" spans="1:6" ht="15">
      <c r="A236" s="195"/>
      <c r="B236" s="196"/>
      <c r="C236" s="197"/>
      <c r="D236" s="198"/>
      <c r="E236" s="199"/>
      <c r="F236" s="200"/>
    </row>
    <row r="237" spans="1:6" ht="15">
      <c r="A237" s="205" t="s">
        <v>995</v>
      </c>
      <c r="B237" s="230" t="s">
        <v>996</v>
      </c>
      <c r="C237" s="210"/>
      <c r="D237" s="202"/>
      <c r="E237" s="203"/>
      <c r="F237" s="204"/>
    </row>
    <row r="238" spans="1:6" ht="15">
      <c r="A238" s="205"/>
      <c r="B238" s="230"/>
      <c r="C238" s="210"/>
      <c r="D238" s="202"/>
      <c r="E238" s="203"/>
      <c r="F238" s="204"/>
    </row>
    <row r="239" spans="1:6" ht="30" customHeight="1">
      <c r="A239" s="209" t="s">
        <v>84</v>
      </c>
      <c r="B239" s="962" t="s">
        <v>997</v>
      </c>
      <c r="C239" s="962"/>
      <c r="D239" s="198"/>
      <c r="E239" s="199"/>
      <c r="F239" s="200"/>
    </row>
    <row r="240" spans="1:6" ht="15">
      <c r="A240" s="209"/>
      <c r="B240" s="209"/>
      <c r="C240" s="197"/>
      <c r="D240" s="198"/>
      <c r="E240" s="199"/>
      <c r="F240" s="200"/>
    </row>
    <row r="241" spans="1:6" ht="15">
      <c r="A241" s="209"/>
      <c r="B241" s="230" t="s">
        <v>998</v>
      </c>
      <c r="C241" s="197"/>
      <c r="D241" s="198"/>
      <c r="E241" s="199"/>
      <c r="F241" s="200"/>
    </row>
    <row r="242" spans="1:6" ht="90">
      <c r="A242" s="209" t="s">
        <v>999</v>
      </c>
      <c r="B242" s="231" t="s">
        <v>1000</v>
      </c>
      <c r="C242" s="207"/>
      <c r="D242" s="254"/>
      <c r="E242" s="193"/>
      <c r="F242" s="194"/>
    </row>
    <row r="243" spans="1:6" ht="15">
      <c r="A243" s="209"/>
      <c r="B243" s="231"/>
      <c r="C243" s="207">
        <v>7</v>
      </c>
      <c r="D243" s="254" t="s">
        <v>128</v>
      </c>
      <c r="E243" s="905"/>
      <c r="F243" s="194">
        <f>C243*E243</f>
        <v>0</v>
      </c>
    </row>
    <row r="244" spans="1:6" ht="15">
      <c r="A244" s="195"/>
      <c r="B244" s="231"/>
      <c r="C244" s="207"/>
      <c r="D244" s="254"/>
      <c r="E244" s="905"/>
      <c r="F244" s="194"/>
    </row>
    <row r="245" spans="1:6" ht="45">
      <c r="A245" s="209" t="s">
        <v>1001</v>
      </c>
      <c r="B245" s="231" t="s">
        <v>1002</v>
      </c>
      <c r="C245" s="207"/>
      <c r="D245" s="254"/>
      <c r="E245" s="905"/>
      <c r="F245" s="194"/>
    </row>
    <row r="246" spans="1:6" ht="15">
      <c r="A246" s="209"/>
      <c r="B246" s="231"/>
      <c r="C246" s="207">
        <v>3.5</v>
      </c>
      <c r="D246" s="254" t="s">
        <v>128</v>
      </c>
      <c r="E246" s="905"/>
      <c r="F246" s="194">
        <f>C246*E246</f>
        <v>0</v>
      </c>
    </row>
    <row r="247" spans="1:6" ht="15">
      <c r="A247" s="195"/>
      <c r="B247" s="231"/>
      <c r="C247" s="207"/>
      <c r="D247" s="254"/>
      <c r="E247" s="905"/>
      <c r="F247" s="194"/>
    </row>
    <row r="248" spans="1:6" ht="15">
      <c r="A248" s="209"/>
      <c r="B248" s="230" t="s">
        <v>1003</v>
      </c>
      <c r="C248" s="197"/>
      <c r="D248" s="198"/>
      <c r="E248" s="909"/>
      <c r="F248" s="200"/>
    </row>
    <row r="249" spans="1:6" ht="45">
      <c r="A249" s="209" t="s">
        <v>1004</v>
      </c>
      <c r="B249" s="231" t="s">
        <v>1005</v>
      </c>
      <c r="C249" s="207"/>
      <c r="D249" s="254"/>
      <c r="E249" s="905"/>
      <c r="F249" s="194"/>
    </row>
    <row r="250" spans="1:6" ht="15">
      <c r="A250" s="209"/>
      <c r="B250" s="231"/>
      <c r="C250" s="207">
        <v>0.13</v>
      </c>
      <c r="D250" s="254" t="s">
        <v>128</v>
      </c>
      <c r="E250" s="905"/>
      <c r="F250" s="194">
        <f>C250*E250</f>
        <v>0</v>
      </c>
    </row>
    <row r="251" spans="1:6" ht="15">
      <c r="A251" s="209"/>
      <c r="B251" s="230"/>
      <c r="C251" s="197"/>
      <c r="D251" s="198"/>
      <c r="E251" s="909"/>
      <c r="F251" s="200"/>
    </row>
    <row r="252" spans="1:6" ht="60">
      <c r="A252" s="209" t="s">
        <v>1006</v>
      </c>
      <c r="B252" s="231" t="s">
        <v>1007</v>
      </c>
      <c r="C252" s="207"/>
      <c r="D252" s="254"/>
      <c r="E252" s="905"/>
      <c r="F252" s="194"/>
    </row>
    <row r="253" spans="1:6" ht="15">
      <c r="A253" s="195"/>
      <c r="B253" s="231"/>
      <c r="C253" s="207">
        <v>8.04</v>
      </c>
      <c r="D253" s="254" t="s">
        <v>128</v>
      </c>
      <c r="E253" s="905"/>
      <c r="F253" s="194">
        <f>C253*E253</f>
        <v>0</v>
      </c>
    </row>
    <row r="254" spans="1:6" ht="15">
      <c r="A254" s="209"/>
      <c r="B254" s="231"/>
      <c r="C254" s="271"/>
      <c r="D254" s="198"/>
      <c r="E254" s="909"/>
      <c r="F254" s="200"/>
    </row>
    <row r="255" spans="1:6" ht="45">
      <c r="A255" s="209" t="s">
        <v>1008</v>
      </c>
      <c r="B255" s="231" t="s">
        <v>1009</v>
      </c>
      <c r="C255" s="271"/>
      <c r="D255" s="198"/>
      <c r="E255" s="909"/>
      <c r="F255" s="200"/>
    </row>
    <row r="256" spans="1:6" ht="15">
      <c r="A256" s="195"/>
      <c r="B256" s="231"/>
      <c r="C256" s="207">
        <v>7.5</v>
      </c>
      <c r="D256" s="254" t="s">
        <v>128</v>
      </c>
      <c r="E256" s="905"/>
      <c r="F256" s="194">
        <f>C256*E256</f>
        <v>0</v>
      </c>
    </row>
    <row r="257" spans="1:6" ht="15">
      <c r="A257" s="209"/>
      <c r="B257" s="231"/>
      <c r="C257" s="208"/>
      <c r="D257" s="254"/>
      <c r="E257" s="905"/>
      <c r="F257" s="194"/>
    </row>
    <row r="258" spans="1:6" ht="30">
      <c r="A258" s="209"/>
      <c r="B258" s="231" t="s">
        <v>1010</v>
      </c>
      <c r="C258" s="208"/>
      <c r="D258" s="254"/>
      <c r="E258" s="905"/>
      <c r="F258" s="194"/>
    </row>
    <row r="259" spans="1:6" ht="15">
      <c r="A259" s="209" t="s">
        <v>1011</v>
      </c>
      <c r="B259" s="231" t="s">
        <v>1012</v>
      </c>
      <c r="C259" s="207">
        <f>C253*60+C256*30</f>
        <v>707.4</v>
      </c>
      <c r="D259" s="254" t="s">
        <v>172</v>
      </c>
      <c r="E259" s="905"/>
      <c r="F259" s="194">
        <f>C259*E259</f>
        <v>0</v>
      </c>
    </row>
    <row r="260" spans="1:6" ht="15">
      <c r="A260" s="209" t="s">
        <v>1013</v>
      </c>
      <c r="B260" s="231" t="s">
        <v>1014</v>
      </c>
      <c r="C260" s="207">
        <f>C253*50+C256*50</f>
        <v>777</v>
      </c>
      <c r="D260" s="254" t="s">
        <v>172</v>
      </c>
      <c r="E260" s="905"/>
      <c r="F260" s="194">
        <f>C260*E260</f>
        <v>0</v>
      </c>
    </row>
    <row r="261" spans="1:6" ht="15">
      <c r="A261" s="195"/>
      <c r="B261" s="231"/>
      <c r="C261" s="207"/>
      <c r="D261" s="254"/>
      <c r="E261" s="905"/>
      <c r="F261" s="194"/>
    </row>
    <row r="262" spans="1:6" ht="45">
      <c r="A262" s="209" t="s">
        <v>1015</v>
      </c>
      <c r="B262" s="231" t="s">
        <v>1016</v>
      </c>
      <c r="C262" s="207"/>
      <c r="D262" s="254"/>
      <c r="E262" s="905"/>
      <c r="F262" s="194"/>
    </row>
    <row r="263" spans="1:6" ht="15">
      <c r="A263" s="195"/>
      <c r="B263" s="231"/>
      <c r="C263" s="207">
        <v>16</v>
      </c>
      <c r="D263" s="254" t="s">
        <v>139</v>
      </c>
      <c r="E263" s="905"/>
      <c r="F263" s="194">
        <f>C263*E263</f>
        <v>0</v>
      </c>
    </row>
    <row r="264" spans="1:6" ht="15">
      <c r="A264" s="195"/>
      <c r="B264" s="231"/>
      <c r="C264" s="207"/>
      <c r="D264" s="254"/>
      <c r="E264" s="905"/>
      <c r="F264" s="194"/>
    </row>
    <row r="265" spans="1:6" ht="60">
      <c r="A265" s="209" t="s">
        <v>1017</v>
      </c>
      <c r="B265" s="231" t="s">
        <v>1018</v>
      </c>
      <c r="C265" s="207"/>
      <c r="D265" s="254"/>
      <c r="E265" s="905"/>
      <c r="F265" s="194"/>
    </row>
    <row r="266" spans="1:6" ht="15">
      <c r="A266" s="195"/>
      <c r="B266" s="231"/>
      <c r="C266" s="207">
        <v>29.7</v>
      </c>
      <c r="D266" s="254" t="s">
        <v>139</v>
      </c>
      <c r="E266" s="905"/>
      <c r="F266" s="194">
        <f>C266*E266</f>
        <v>0</v>
      </c>
    </row>
    <row r="267" spans="1:6" ht="15">
      <c r="A267" s="209"/>
      <c r="B267" s="231"/>
      <c r="C267" s="207"/>
      <c r="D267" s="254"/>
      <c r="E267" s="905"/>
      <c r="F267" s="194"/>
    </row>
    <row r="268" spans="1:6" ht="60">
      <c r="A268" s="209" t="s">
        <v>1019</v>
      </c>
      <c r="B268" s="231" t="s">
        <v>1020</v>
      </c>
      <c r="C268" s="207"/>
      <c r="D268" s="254"/>
      <c r="E268" s="905"/>
      <c r="F268" s="194"/>
    </row>
    <row r="269" spans="1:6" ht="15">
      <c r="A269" s="195"/>
      <c r="B269" s="231"/>
      <c r="C269" s="207">
        <v>44.8</v>
      </c>
      <c r="D269" s="254" t="s">
        <v>139</v>
      </c>
      <c r="E269" s="905"/>
      <c r="F269" s="194">
        <f>C269*E269</f>
        <v>0</v>
      </c>
    </row>
    <row r="270" spans="1:6" ht="15">
      <c r="A270" s="195"/>
      <c r="B270" s="231"/>
      <c r="C270" s="207"/>
      <c r="D270" s="254"/>
      <c r="E270" s="905"/>
      <c r="F270" s="194"/>
    </row>
    <row r="271" spans="1:6" ht="15">
      <c r="A271" s="209"/>
      <c r="B271" s="230" t="s">
        <v>1021</v>
      </c>
      <c r="C271" s="197"/>
      <c r="D271" s="198"/>
      <c r="E271" s="909"/>
      <c r="F271" s="200"/>
    </row>
    <row r="272" spans="1:6" ht="45">
      <c r="A272" s="209" t="s">
        <v>1022</v>
      </c>
      <c r="B272" s="231" t="s">
        <v>1005</v>
      </c>
      <c r="C272" s="207"/>
      <c r="D272" s="254"/>
      <c r="E272" s="905"/>
      <c r="F272" s="194"/>
    </row>
    <row r="273" spans="1:6" ht="15">
      <c r="A273" s="209"/>
      <c r="B273" s="231"/>
      <c r="C273" s="207">
        <v>0.68</v>
      </c>
      <c r="D273" s="254" t="s">
        <v>128</v>
      </c>
      <c r="E273" s="905"/>
      <c r="F273" s="194">
        <f>C273*E273</f>
        <v>0</v>
      </c>
    </row>
    <row r="274" spans="1:6" ht="15">
      <c r="A274" s="209"/>
      <c r="B274" s="230"/>
      <c r="C274" s="197"/>
      <c r="D274" s="198"/>
      <c r="E274" s="909"/>
      <c r="F274" s="200"/>
    </row>
    <row r="275" spans="1:6" ht="60">
      <c r="A275" s="209" t="s">
        <v>1023</v>
      </c>
      <c r="B275" s="231" t="s">
        <v>1007</v>
      </c>
      <c r="C275" s="207"/>
      <c r="D275" s="254"/>
      <c r="E275" s="905"/>
      <c r="F275" s="194"/>
    </row>
    <row r="276" spans="1:6" ht="15">
      <c r="A276" s="195"/>
      <c r="B276" s="231"/>
      <c r="C276" s="207">
        <v>6.32</v>
      </c>
      <c r="D276" s="254" t="s">
        <v>128</v>
      </c>
      <c r="E276" s="905"/>
      <c r="F276" s="194">
        <f>C276*E276</f>
        <v>0</v>
      </c>
    </row>
    <row r="277" spans="1:6" ht="15">
      <c r="A277" s="209"/>
      <c r="B277" s="231"/>
      <c r="C277" s="271"/>
      <c r="D277" s="198"/>
      <c r="E277" s="909"/>
      <c r="F277" s="200"/>
    </row>
    <row r="278" spans="1:6" ht="45">
      <c r="A278" s="209" t="s">
        <v>1024</v>
      </c>
      <c r="B278" s="231" t="s">
        <v>1025</v>
      </c>
      <c r="C278" s="271"/>
      <c r="D278" s="198"/>
      <c r="E278" s="909"/>
      <c r="F278" s="200"/>
    </row>
    <row r="279" spans="1:6" ht="15">
      <c r="A279" s="195"/>
      <c r="B279" s="231"/>
      <c r="C279" s="207">
        <v>12.5</v>
      </c>
      <c r="D279" s="254" t="s">
        <v>128</v>
      </c>
      <c r="E279" s="905"/>
      <c r="F279" s="194">
        <f>C279*E279</f>
        <v>0</v>
      </c>
    </row>
    <row r="280" spans="1:6" ht="15">
      <c r="A280" s="209"/>
      <c r="B280" s="231"/>
      <c r="C280" s="208"/>
      <c r="D280" s="254"/>
      <c r="E280" s="905"/>
      <c r="F280" s="194"/>
    </row>
    <row r="281" spans="1:6" ht="30">
      <c r="A281" s="209"/>
      <c r="B281" s="231" t="s">
        <v>1010</v>
      </c>
      <c r="C281" s="208"/>
      <c r="D281" s="254"/>
      <c r="E281" s="905"/>
      <c r="F281" s="194"/>
    </row>
    <row r="282" spans="1:6" ht="15">
      <c r="A282" s="209" t="s">
        <v>1026</v>
      </c>
      <c r="B282" s="231" t="s">
        <v>1012</v>
      </c>
      <c r="C282" s="207">
        <f>C276*60+C279*30</f>
        <v>754.2</v>
      </c>
      <c r="D282" s="254" t="s">
        <v>172</v>
      </c>
      <c r="E282" s="905"/>
      <c r="F282" s="194">
        <f>C282*E282</f>
        <v>0</v>
      </c>
    </row>
    <row r="283" spans="1:6" ht="15">
      <c r="A283" s="209" t="s">
        <v>1027</v>
      </c>
      <c r="B283" s="231" t="s">
        <v>1014</v>
      </c>
      <c r="C283" s="207">
        <f>C276*50+C279*50</f>
        <v>941</v>
      </c>
      <c r="D283" s="254" t="s">
        <v>172</v>
      </c>
      <c r="E283" s="905"/>
      <c r="F283" s="194">
        <f>C283*E283</f>
        <v>0</v>
      </c>
    </row>
    <row r="284" spans="1:6" ht="15">
      <c r="A284" s="195"/>
      <c r="B284" s="231"/>
      <c r="C284" s="207"/>
      <c r="D284" s="254"/>
      <c r="E284" s="905"/>
      <c r="F284" s="194"/>
    </row>
    <row r="285" spans="1:6" ht="45">
      <c r="A285" s="209" t="s">
        <v>1028</v>
      </c>
      <c r="B285" s="231" t="s">
        <v>1016</v>
      </c>
      <c r="C285" s="207"/>
      <c r="D285" s="254"/>
      <c r="E285" s="905"/>
      <c r="F285" s="194"/>
    </row>
    <row r="286" spans="1:6" ht="15">
      <c r="A286" s="195"/>
      <c r="B286" s="231"/>
      <c r="C286" s="207">
        <v>20.9</v>
      </c>
      <c r="D286" s="254" t="s">
        <v>139</v>
      </c>
      <c r="E286" s="905"/>
      <c r="F286" s="194">
        <f>C286*E286</f>
        <v>0</v>
      </c>
    </row>
    <row r="287" spans="1:6" ht="15">
      <c r="A287" s="195"/>
      <c r="B287" s="231"/>
      <c r="C287" s="207"/>
      <c r="D287" s="254"/>
      <c r="E287" s="905"/>
      <c r="F287" s="194"/>
    </row>
    <row r="288" spans="1:6" ht="60">
      <c r="A288" s="209" t="s">
        <v>1029</v>
      </c>
      <c r="B288" s="231" t="s">
        <v>1030</v>
      </c>
      <c r="C288" s="207"/>
      <c r="D288" s="254"/>
      <c r="E288" s="905"/>
      <c r="F288" s="194"/>
    </row>
    <row r="289" spans="1:6" ht="15">
      <c r="A289" s="195"/>
      <c r="B289" s="231"/>
      <c r="C289" s="207">
        <v>7.9</v>
      </c>
      <c r="D289" s="254" t="s">
        <v>139</v>
      </c>
      <c r="E289" s="905"/>
      <c r="F289" s="194">
        <f>C289*E289</f>
        <v>0</v>
      </c>
    </row>
    <row r="290" spans="1:6" ht="15">
      <c r="A290" s="209"/>
      <c r="B290" s="231"/>
      <c r="C290" s="207"/>
      <c r="D290" s="254"/>
      <c r="E290" s="905"/>
      <c r="F290" s="194"/>
    </row>
    <row r="291" spans="1:6" ht="60">
      <c r="A291" s="209" t="s">
        <v>1031</v>
      </c>
      <c r="B291" s="231" t="s">
        <v>1032</v>
      </c>
      <c r="C291" s="207"/>
      <c r="D291" s="254"/>
      <c r="E291" s="905"/>
      <c r="F291" s="194"/>
    </row>
    <row r="292" spans="1:6" ht="15">
      <c r="A292" s="195"/>
      <c r="B292" s="231"/>
      <c r="C292" s="207">
        <v>2.7</v>
      </c>
      <c r="D292" s="254" t="s">
        <v>139</v>
      </c>
      <c r="E292" s="905"/>
      <c r="F292" s="194">
        <f>C292*E292</f>
        <v>0</v>
      </c>
    </row>
    <row r="293" spans="1:6" ht="15">
      <c r="A293" s="195"/>
      <c r="B293" s="231"/>
      <c r="C293" s="207"/>
      <c r="D293" s="254"/>
      <c r="E293" s="905"/>
      <c r="F293" s="194"/>
    </row>
    <row r="294" spans="1:6" ht="15">
      <c r="A294" s="209"/>
      <c r="B294" s="230" t="s">
        <v>1033</v>
      </c>
      <c r="C294" s="197"/>
      <c r="D294" s="198"/>
      <c r="E294" s="909"/>
      <c r="F294" s="200"/>
    </row>
    <row r="295" spans="1:6" ht="45">
      <c r="A295" s="209" t="s">
        <v>1034</v>
      </c>
      <c r="B295" s="231" t="s">
        <v>1005</v>
      </c>
      <c r="C295" s="207"/>
      <c r="D295" s="254"/>
      <c r="E295" s="905"/>
      <c r="F295" s="194"/>
    </row>
    <row r="296" spans="1:6" ht="15">
      <c r="A296" s="209"/>
      <c r="B296" s="231"/>
      <c r="C296" s="207">
        <v>0.83</v>
      </c>
      <c r="D296" s="254" t="s">
        <v>128</v>
      </c>
      <c r="E296" s="905"/>
      <c r="F296" s="194">
        <f>C296*E296</f>
        <v>0</v>
      </c>
    </row>
    <row r="297" spans="1:6" ht="15">
      <c r="A297" s="209"/>
      <c r="B297" s="230"/>
      <c r="C297" s="197"/>
      <c r="D297" s="198"/>
      <c r="E297" s="909"/>
      <c r="F297" s="200"/>
    </row>
    <row r="298" spans="1:6" ht="60">
      <c r="A298" s="209" t="s">
        <v>1035</v>
      </c>
      <c r="B298" s="231" t="s">
        <v>1007</v>
      </c>
      <c r="C298" s="207"/>
      <c r="D298" s="254"/>
      <c r="E298" s="905"/>
      <c r="F298" s="194"/>
    </row>
    <row r="299" spans="1:6" ht="15">
      <c r="A299" s="195"/>
      <c r="B299" s="231"/>
      <c r="C299" s="207">
        <v>6.16</v>
      </c>
      <c r="D299" s="254" t="s">
        <v>128</v>
      </c>
      <c r="E299" s="905"/>
      <c r="F299" s="194">
        <f>C299*E299</f>
        <v>0</v>
      </c>
    </row>
    <row r="300" spans="1:6" ht="15">
      <c r="A300" s="209"/>
      <c r="B300" s="231"/>
      <c r="C300" s="271"/>
      <c r="D300" s="198"/>
      <c r="E300" s="909"/>
      <c r="F300" s="200"/>
    </row>
    <row r="301" spans="1:6" ht="45">
      <c r="A301" s="209" t="s">
        <v>1036</v>
      </c>
      <c r="B301" s="231" t="s">
        <v>1025</v>
      </c>
      <c r="C301" s="271"/>
      <c r="D301" s="198"/>
      <c r="E301" s="909"/>
      <c r="F301" s="200"/>
    </row>
    <row r="302" spans="1:6" ht="15">
      <c r="A302" s="195"/>
      <c r="B302" s="231"/>
      <c r="C302" s="207">
        <v>15.03</v>
      </c>
      <c r="D302" s="254" t="s">
        <v>128</v>
      </c>
      <c r="E302" s="905"/>
      <c r="F302" s="194">
        <f>C302*E302</f>
        <v>0</v>
      </c>
    </row>
    <row r="303" spans="1:6" ht="15">
      <c r="A303" s="209"/>
      <c r="B303" s="231"/>
      <c r="C303" s="208"/>
      <c r="D303" s="254"/>
      <c r="E303" s="905"/>
      <c r="F303" s="194"/>
    </row>
    <row r="304" spans="1:6" ht="30">
      <c r="A304" s="209"/>
      <c r="B304" s="231" t="s">
        <v>1010</v>
      </c>
      <c r="C304" s="208"/>
      <c r="D304" s="254"/>
      <c r="E304" s="905"/>
      <c r="F304" s="194"/>
    </row>
    <row r="305" spans="1:6" ht="15">
      <c r="A305" s="209" t="s">
        <v>1037</v>
      </c>
      <c r="B305" s="231" t="s">
        <v>1012</v>
      </c>
      <c r="C305" s="207">
        <f>C299*60+C302*30</f>
        <v>820.5</v>
      </c>
      <c r="D305" s="254" t="s">
        <v>172</v>
      </c>
      <c r="E305" s="905"/>
      <c r="F305" s="194">
        <f>C305*E305</f>
        <v>0</v>
      </c>
    </row>
    <row r="306" spans="1:6" ht="15">
      <c r="A306" s="209" t="s">
        <v>1038</v>
      </c>
      <c r="B306" s="231" t="s">
        <v>1014</v>
      </c>
      <c r="C306" s="207">
        <f>C299*50+C302*50</f>
        <v>1059.5</v>
      </c>
      <c r="D306" s="254" t="s">
        <v>172</v>
      </c>
      <c r="E306" s="905"/>
      <c r="F306" s="194">
        <f>C306*E306</f>
        <v>0</v>
      </c>
    </row>
    <row r="307" spans="1:6" ht="15">
      <c r="A307" s="195"/>
      <c r="B307" s="231"/>
      <c r="C307" s="207"/>
      <c r="D307" s="254"/>
      <c r="E307" s="905"/>
      <c r="F307" s="194"/>
    </row>
    <row r="308" spans="1:6" ht="45">
      <c r="A308" s="209" t="s">
        <v>1039</v>
      </c>
      <c r="B308" s="231" t="s">
        <v>1016</v>
      </c>
      <c r="C308" s="207"/>
      <c r="D308" s="254"/>
      <c r="E308" s="905"/>
      <c r="F308" s="194"/>
    </row>
    <row r="309" spans="1:6" ht="15">
      <c r="A309" s="195"/>
      <c r="B309" s="231"/>
      <c r="C309" s="207">
        <v>14</v>
      </c>
      <c r="D309" s="254" t="s">
        <v>139</v>
      </c>
      <c r="E309" s="905"/>
      <c r="F309" s="194">
        <f>C309*E309</f>
        <v>0</v>
      </c>
    </row>
    <row r="310" spans="1:6" ht="15">
      <c r="A310" s="195"/>
      <c r="B310" s="231"/>
      <c r="C310" s="207"/>
      <c r="D310" s="254"/>
      <c r="E310" s="905"/>
      <c r="F310" s="194"/>
    </row>
    <row r="311" spans="1:6" ht="60">
      <c r="A311" s="209" t="s">
        <v>1040</v>
      </c>
      <c r="B311" s="231" t="s">
        <v>1030</v>
      </c>
      <c r="C311" s="207"/>
      <c r="D311" s="254"/>
      <c r="E311" s="905"/>
      <c r="F311" s="194"/>
    </row>
    <row r="312" spans="1:6" ht="15">
      <c r="A312" s="195"/>
      <c r="B312" s="231"/>
      <c r="C312" s="207">
        <v>40.3</v>
      </c>
      <c r="D312" s="254" t="s">
        <v>139</v>
      </c>
      <c r="E312" s="905"/>
      <c r="F312" s="194">
        <f>C312*E312</f>
        <v>0</v>
      </c>
    </row>
    <row r="313" spans="1:6" ht="15">
      <c r="A313" s="209"/>
      <c r="B313" s="231"/>
      <c r="C313" s="207"/>
      <c r="D313" s="254"/>
      <c r="E313" s="905"/>
      <c r="F313" s="194"/>
    </row>
    <row r="314" spans="1:6" ht="60">
      <c r="A314" s="209" t="s">
        <v>1041</v>
      </c>
      <c r="B314" s="231" t="s">
        <v>1032</v>
      </c>
      <c r="C314" s="207"/>
      <c r="D314" s="254"/>
      <c r="E314" s="905"/>
      <c r="F314" s="194"/>
    </row>
    <row r="315" spans="1:6" ht="15">
      <c r="A315" s="195"/>
      <c r="B315" s="231"/>
      <c r="C315" s="207">
        <v>70.1</v>
      </c>
      <c r="D315" s="254" t="s">
        <v>139</v>
      </c>
      <c r="E315" s="905"/>
      <c r="F315" s="194">
        <f>C315*E315</f>
        <v>0</v>
      </c>
    </row>
    <row r="316" spans="1:6" ht="15">
      <c r="A316" s="195"/>
      <c r="B316" s="231"/>
      <c r="C316" s="207"/>
      <c r="D316" s="254"/>
      <c r="E316" s="905"/>
      <c r="F316" s="194"/>
    </row>
    <row r="317" spans="1:6" ht="15">
      <c r="A317" s="209"/>
      <c r="B317" s="230" t="s">
        <v>1042</v>
      </c>
      <c r="C317" s="197"/>
      <c r="D317" s="198"/>
      <c r="E317" s="909"/>
      <c r="F317" s="200"/>
    </row>
    <row r="318" spans="1:6" ht="45">
      <c r="A318" s="209" t="s">
        <v>1043</v>
      </c>
      <c r="B318" s="231" t="s">
        <v>1005</v>
      </c>
      <c r="C318" s="207"/>
      <c r="D318" s="254"/>
      <c r="E318" s="905"/>
      <c r="F318" s="194"/>
    </row>
    <row r="319" spans="1:6" ht="15">
      <c r="A319" s="209"/>
      <c r="B319" s="231"/>
      <c r="C319" s="207">
        <v>0.2</v>
      </c>
      <c r="D319" s="254" t="s">
        <v>128</v>
      </c>
      <c r="E319" s="905"/>
      <c r="F319" s="194">
        <f>C319*E319</f>
        <v>0</v>
      </c>
    </row>
    <row r="320" spans="1:6" ht="15">
      <c r="A320" s="209"/>
      <c r="B320" s="230"/>
      <c r="C320" s="197"/>
      <c r="D320" s="198"/>
      <c r="E320" s="909"/>
      <c r="F320" s="200"/>
    </row>
    <row r="321" spans="1:6" ht="60">
      <c r="A321" s="209" t="s">
        <v>1044</v>
      </c>
      <c r="B321" s="231" t="s">
        <v>1007</v>
      </c>
      <c r="C321" s="207"/>
      <c r="D321" s="254"/>
      <c r="E321" s="905"/>
      <c r="F321" s="194"/>
    </row>
    <row r="322" spans="1:6" ht="15">
      <c r="A322" s="195"/>
      <c r="B322" s="231"/>
      <c r="C322" s="207">
        <v>2.1</v>
      </c>
      <c r="D322" s="254" t="s">
        <v>128</v>
      </c>
      <c r="E322" s="905"/>
      <c r="F322" s="194">
        <f>C322*E322</f>
        <v>0</v>
      </c>
    </row>
    <row r="323" spans="1:6" ht="15">
      <c r="A323" s="209"/>
      <c r="B323" s="231"/>
      <c r="C323" s="271"/>
      <c r="D323" s="198"/>
      <c r="E323" s="909"/>
      <c r="F323" s="200"/>
    </row>
    <row r="324" spans="1:6" ht="45">
      <c r="A324" s="209" t="s">
        <v>1045</v>
      </c>
      <c r="B324" s="231" t="s">
        <v>1025</v>
      </c>
      <c r="C324" s="271"/>
      <c r="D324" s="198"/>
      <c r="E324" s="909"/>
      <c r="F324" s="200"/>
    </row>
    <row r="325" spans="1:6" ht="15">
      <c r="A325" s="195"/>
      <c r="B325" s="231"/>
      <c r="C325" s="207">
        <v>6</v>
      </c>
      <c r="D325" s="254" t="s">
        <v>128</v>
      </c>
      <c r="E325" s="905"/>
      <c r="F325" s="194">
        <f>C325*E325</f>
        <v>0</v>
      </c>
    </row>
    <row r="326" spans="1:6" ht="15">
      <c r="A326" s="209"/>
      <c r="B326" s="231"/>
      <c r="C326" s="208"/>
      <c r="D326" s="254"/>
      <c r="E326" s="905"/>
      <c r="F326" s="194"/>
    </row>
    <row r="327" spans="1:6" ht="30">
      <c r="A327" s="209"/>
      <c r="B327" s="231" t="s">
        <v>1010</v>
      </c>
      <c r="C327" s="208"/>
      <c r="D327" s="254"/>
      <c r="E327" s="905"/>
      <c r="F327" s="194"/>
    </row>
    <row r="328" spans="1:6" ht="15">
      <c r="A328" s="209" t="s">
        <v>1046</v>
      </c>
      <c r="B328" s="231" t="s">
        <v>1012</v>
      </c>
      <c r="C328" s="207">
        <f>C322*60+C325*30</f>
        <v>306</v>
      </c>
      <c r="D328" s="254" t="s">
        <v>172</v>
      </c>
      <c r="E328" s="905"/>
      <c r="F328" s="194">
        <f>C328*E328</f>
        <v>0</v>
      </c>
    </row>
    <row r="329" spans="1:6" ht="15">
      <c r="A329" s="209" t="s">
        <v>1047</v>
      </c>
      <c r="B329" s="231" t="s">
        <v>1014</v>
      </c>
      <c r="C329" s="207">
        <f>C322*50+C325*50</f>
        <v>405</v>
      </c>
      <c r="D329" s="254" t="s">
        <v>172</v>
      </c>
      <c r="E329" s="905"/>
      <c r="F329" s="194">
        <f>C329*E329</f>
        <v>0</v>
      </c>
    </row>
    <row r="330" spans="1:6" ht="15">
      <c r="A330" s="195"/>
      <c r="B330" s="231"/>
      <c r="C330" s="207"/>
      <c r="D330" s="254"/>
      <c r="E330" s="905"/>
      <c r="F330" s="194"/>
    </row>
    <row r="331" spans="1:6" ht="45">
      <c r="A331" s="209" t="s">
        <v>1048</v>
      </c>
      <c r="B331" s="231" t="s">
        <v>1016</v>
      </c>
      <c r="C331" s="207"/>
      <c r="D331" s="254"/>
      <c r="E331" s="905"/>
      <c r="F331" s="194"/>
    </row>
    <row r="332" spans="1:6" ht="15">
      <c r="A332" s="195"/>
      <c r="B332" s="231"/>
      <c r="C332" s="207">
        <v>8.16</v>
      </c>
      <c r="D332" s="254" t="s">
        <v>139</v>
      </c>
      <c r="E332" s="905"/>
      <c r="F332" s="194">
        <f>C332*E332</f>
        <v>0</v>
      </c>
    </row>
    <row r="333" spans="1:6" ht="15">
      <c r="A333" s="195"/>
      <c r="B333" s="231"/>
      <c r="C333" s="207"/>
      <c r="D333" s="254"/>
      <c r="E333" s="905"/>
      <c r="F333" s="194"/>
    </row>
    <row r="334" spans="1:6" ht="60">
      <c r="A334" s="209" t="s">
        <v>1049</v>
      </c>
      <c r="B334" s="231" t="s">
        <v>1030</v>
      </c>
      <c r="C334" s="207"/>
      <c r="D334" s="254"/>
      <c r="E334" s="905"/>
      <c r="F334" s="194"/>
    </row>
    <row r="335" spans="1:6" ht="15">
      <c r="A335" s="195"/>
      <c r="B335" s="231"/>
      <c r="C335" s="207">
        <v>54.46</v>
      </c>
      <c r="D335" s="254" t="s">
        <v>139</v>
      </c>
      <c r="E335" s="905"/>
      <c r="F335" s="194">
        <f>C335*E335</f>
        <v>0</v>
      </c>
    </row>
    <row r="336" spans="1:6" ht="15">
      <c r="A336" s="209"/>
      <c r="B336" s="231"/>
      <c r="C336" s="207"/>
      <c r="D336" s="254"/>
      <c r="E336" s="905"/>
      <c r="F336" s="194"/>
    </row>
    <row r="337" spans="1:6" ht="60">
      <c r="A337" s="209" t="s">
        <v>1050</v>
      </c>
      <c r="B337" s="231" t="s">
        <v>1032</v>
      </c>
      <c r="C337" s="207"/>
      <c r="D337" s="254"/>
      <c r="E337" s="905"/>
      <c r="F337" s="194"/>
    </row>
    <row r="338" spans="1:6" ht="15">
      <c r="A338" s="195"/>
      <c r="B338" s="231"/>
      <c r="C338" s="207">
        <v>4.7</v>
      </c>
      <c r="D338" s="254" t="s">
        <v>139</v>
      </c>
      <c r="E338" s="905"/>
      <c r="F338" s="194">
        <f>C338*E338</f>
        <v>0</v>
      </c>
    </row>
    <row r="339" spans="1:6" ht="15">
      <c r="A339" s="195"/>
      <c r="B339" s="231"/>
      <c r="C339" s="207"/>
      <c r="D339" s="254"/>
      <c r="E339" s="905"/>
      <c r="F339" s="194"/>
    </row>
    <row r="340" spans="1:6" ht="15">
      <c r="A340" s="209"/>
      <c r="B340" s="230" t="s">
        <v>1051</v>
      </c>
      <c r="C340" s="197"/>
      <c r="D340" s="198"/>
      <c r="E340" s="909"/>
      <c r="F340" s="200"/>
    </row>
    <row r="341" spans="1:6" ht="45">
      <c r="A341" s="209" t="s">
        <v>1052</v>
      </c>
      <c r="B341" s="231" t="s">
        <v>1005</v>
      </c>
      <c r="C341" s="207"/>
      <c r="D341" s="254"/>
      <c r="E341" s="905"/>
      <c r="F341" s="194"/>
    </row>
    <row r="342" spans="1:6" ht="15">
      <c r="A342" s="209"/>
      <c r="B342" s="231"/>
      <c r="C342" s="207">
        <v>0.11</v>
      </c>
      <c r="D342" s="254" t="s">
        <v>128</v>
      </c>
      <c r="E342" s="905"/>
      <c r="F342" s="194">
        <f>C342*E342</f>
        <v>0</v>
      </c>
    </row>
    <row r="343" spans="1:6" ht="15">
      <c r="A343" s="209"/>
      <c r="B343" s="230"/>
      <c r="C343" s="197"/>
      <c r="D343" s="198"/>
      <c r="E343" s="909"/>
      <c r="F343" s="200"/>
    </row>
    <row r="344" spans="1:6" ht="60">
      <c r="A344" s="209" t="s">
        <v>1053</v>
      </c>
      <c r="B344" s="231" t="s">
        <v>1007</v>
      </c>
      <c r="C344" s="207"/>
      <c r="D344" s="254"/>
      <c r="E344" s="905"/>
      <c r="F344" s="194"/>
    </row>
    <row r="345" spans="1:6" ht="15">
      <c r="A345" s="195"/>
      <c r="B345" s="231"/>
      <c r="C345" s="207">
        <v>1.28</v>
      </c>
      <c r="D345" s="254" t="s">
        <v>128</v>
      </c>
      <c r="E345" s="905"/>
      <c r="F345" s="194">
        <f>C345*E345</f>
        <v>0</v>
      </c>
    </row>
    <row r="346" spans="1:6" ht="15">
      <c r="A346" s="209"/>
      <c r="B346" s="231"/>
      <c r="C346" s="271"/>
      <c r="D346" s="198"/>
      <c r="E346" s="909"/>
      <c r="F346" s="200"/>
    </row>
    <row r="347" spans="1:6" ht="45">
      <c r="A347" s="209" t="s">
        <v>1054</v>
      </c>
      <c r="B347" s="231" t="s">
        <v>1025</v>
      </c>
      <c r="C347" s="271"/>
      <c r="D347" s="198"/>
      <c r="E347" s="909"/>
      <c r="F347" s="200"/>
    </row>
    <row r="348" spans="1:6" ht="15">
      <c r="A348" s="195"/>
      <c r="B348" s="231"/>
      <c r="C348" s="207">
        <v>4.66</v>
      </c>
      <c r="D348" s="254" t="s">
        <v>128</v>
      </c>
      <c r="E348" s="905"/>
      <c r="F348" s="194">
        <f>C348*E348</f>
        <v>0</v>
      </c>
    </row>
    <row r="349" spans="1:6" ht="15">
      <c r="A349" s="209"/>
      <c r="B349" s="231"/>
      <c r="C349" s="208"/>
      <c r="D349" s="254"/>
      <c r="E349" s="905"/>
      <c r="F349" s="194"/>
    </row>
    <row r="350" spans="1:6" ht="30">
      <c r="A350" s="209"/>
      <c r="B350" s="231" t="s">
        <v>1010</v>
      </c>
      <c r="C350" s="208"/>
      <c r="D350" s="254"/>
      <c r="E350" s="905"/>
      <c r="F350" s="194"/>
    </row>
    <row r="351" spans="1:6" ht="15">
      <c r="A351" s="209" t="s">
        <v>1055</v>
      </c>
      <c r="B351" s="231" t="s">
        <v>1012</v>
      </c>
      <c r="C351" s="207">
        <f>C345*60+C348*30</f>
        <v>216.60000000000002</v>
      </c>
      <c r="D351" s="254" t="s">
        <v>172</v>
      </c>
      <c r="E351" s="905"/>
      <c r="F351" s="194">
        <f>C351*E351</f>
        <v>0</v>
      </c>
    </row>
    <row r="352" spans="1:6" ht="15">
      <c r="A352" s="209" t="s">
        <v>1056</v>
      </c>
      <c r="B352" s="231" t="s">
        <v>1014</v>
      </c>
      <c r="C352" s="207">
        <f>C345*50+C348*50</f>
        <v>297</v>
      </c>
      <c r="D352" s="254" t="s">
        <v>172</v>
      </c>
      <c r="E352" s="905"/>
      <c r="F352" s="194">
        <f>C352*E352</f>
        <v>0</v>
      </c>
    </row>
    <row r="353" spans="1:6" ht="15">
      <c r="A353" s="195"/>
      <c r="B353" s="231"/>
      <c r="C353" s="207"/>
      <c r="D353" s="254"/>
      <c r="E353" s="905"/>
      <c r="F353" s="194"/>
    </row>
    <row r="354" spans="1:6" ht="45">
      <c r="A354" s="209" t="s">
        <v>1057</v>
      </c>
      <c r="B354" s="231" t="s">
        <v>1016</v>
      </c>
      <c r="C354" s="207"/>
      <c r="D354" s="254"/>
      <c r="E354" s="905"/>
      <c r="F354" s="194"/>
    </row>
    <row r="355" spans="1:6" ht="15">
      <c r="A355" s="195"/>
      <c r="B355" s="231"/>
      <c r="C355" s="207">
        <v>9.37</v>
      </c>
      <c r="D355" s="254" t="s">
        <v>139</v>
      </c>
      <c r="E355" s="905"/>
      <c r="F355" s="194">
        <f>C355*E355</f>
        <v>0</v>
      </c>
    </row>
    <row r="356" spans="1:6" ht="15">
      <c r="A356" s="195"/>
      <c r="B356" s="231"/>
      <c r="C356" s="207"/>
      <c r="D356" s="254"/>
      <c r="E356" s="905"/>
      <c r="F356" s="194"/>
    </row>
    <row r="357" spans="1:6" ht="60">
      <c r="A357" s="209" t="s">
        <v>1058</v>
      </c>
      <c r="B357" s="231" t="s">
        <v>1030</v>
      </c>
      <c r="C357" s="207"/>
      <c r="D357" s="254"/>
      <c r="E357" s="905"/>
      <c r="F357" s="194"/>
    </row>
    <row r="358" spans="1:6" ht="15">
      <c r="A358" s="195"/>
      <c r="B358" s="231"/>
      <c r="C358" s="207">
        <v>3.6</v>
      </c>
      <c r="D358" s="254" t="s">
        <v>139</v>
      </c>
      <c r="E358" s="905"/>
      <c r="F358" s="194">
        <f>C358*E358</f>
        <v>0</v>
      </c>
    </row>
    <row r="359" spans="1:6" ht="15">
      <c r="A359" s="209"/>
      <c r="B359" s="231"/>
      <c r="C359" s="207"/>
      <c r="D359" s="254"/>
      <c r="E359" s="905"/>
      <c r="F359" s="194"/>
    </row>
    <row r="360" spans="1:6" ht="60">
      <c r="A360" s="209" t="s">
        <v>1059</v>
      </c>
      <c r="B360" s="231" t="s">
        <v>1032</v>
      </c>
      <c r="C360" s="207"/>
      <c r="D360" s="254"/>
      <c r="E360" s="905"/>
      <c r="F360" s="194"/>
    </row>
    <row r="361" spans="1:6" ht="15">
      <c r="A361" s="195"/>
      <c r="B361" s="231"/>
      <c r="C361" s="207">
        <v>6.8</v>
      </c>
      <c r="D361" s="254" t="s">
        <v>139</v>
      </c>
      <c r="E361" s="905"/>
      <c r="F361" s="194">
        <f>C361*E361</f>
        <v>0</v>
      </c>
    </row>
    <row r="362" spans="1:6" ht="15">
      <c r="A362" s="195"/>
      <c r="B362" s="231"/>
      <c r="C362" s="207"/>
      <c r="D362" s="254"/>
      <c r="E362" s="905"/>
      <c r="F362" s="194"/>
    </row>
    <row r="363" spans="1:6" ht="15">
      <c r="A363" s="209"/>
      <c r="B363" s="230" t="s">
        <v>1060</v>
      </c>
      <c r="C363" s="197"/>
      <c r="D363" s="198"/>
      <c r="E363" s="909"/>
      <c r="F363" s="200"/>
    </row>
    <row r="364" spans="1:6" ht="45">
      <c r="A364" s="209" t="s">
        <v>1061</v>
      </c>
      <c r="B364" s="231" t="s">
        <v>1005</v>
      </c>
      <c r="C364" s="207"/>
      <c r="D364" s="254"/>
      <c r="E364" s="905"/>
      <c r="F364" s="194"/>
    </row>
    <row r="365" spans="1:6" ht="15">
      <c r="A365" s="209"/>
      <c r="B365" s="231"/>
      <c r="C365" s="207">
        <v>0.67</v>
      </c>
      <c r="D365" s="254" t="s">
        <v>128</v>
      </c>
      <c r="E365" s="905"/>
      <c r="F365" s="194">
        <f>C365*E365</f>
        <v>0</v>
      </c>
    </row>
    <row r="366" spans="1:6" ht="15">
      <c r="A366" s="209"/>
      <c r="B366" s="231"/>
      <c r="C366" s="207"/>
      <c r="D366" s="254"/>
      <c r="E366" s="905"/>
      <c r="F366" s="194"/>
    </row>
    <row r="367" spans="1:6" ht="45">
      <c r="A367" s="209" t="s">
        <v>1062</v>
      </c>
      <c r="B367" s="231" t="s">
        <v>1063</v>
      </c>
      <c r="C367" s="207"/>
      <c r="D367" s="254"/>
      <c r="E367" s="905"/>
      <c r="F367" s="194"/>
    </row>
    <row r="368" spans="1:6" ht="15">
      <c r="A368" s="195"/>
      <c r="B368" s="231"/>
      <c r="C368" s="207">
        <v>1.12</v>
      </c>
      <c r="D368" s="254" t="s">
        <v>128</v>
      </c>
      <c r="E368" s="905"/>
      <c r="F368" s="194">
        <f>C368*E368</f>
        <v>0</v>
      </c>
    </row>
    <row r="369" spans="1:6" ht="15">
      <c r="A369" s="209"/>
      <c r="B369" s="230"/>
      <c r="C369" s="197"/>
      <c r="D369" s="198"/>
      <c r="E369" s="909"/>
      <c r="F369" s="200"/>
    </row>
    <row r="370" spans="1:6" ht="60">
      <c r="A370" s="209" t="s">
        <v>1064</v>
      </c>
      <c r="B370" s="231" t="s">
        <v>1007</v>
      </c>
      <c r="C370" s="207"/>
      <c r="D370" s="254"/>
      <c r="E370" s="905"/>
      <c r="F370" s="194"/>
    </row>
    <row r="371" spans="1:6" ht="15">
      <c r="A371" s="195"/>
      <c r="B371" s="231"/>
      <c r="C371" s="207">
        <v>1.22</v>
      </c>
      <c r="D371" s="254" t="s">
        <v>128</v>
      </c>
      <c r="E371" s="905"/>
      <c r="F371" s="194">
        <f>C371*E371</f>
        <v>0</v>
      </c>
    </row>
    <row r="372" spans="1:6" ht="15">
      <c r="A372" s="209"/>
      <c r="B372" s="231"/>
      <c r="C372" s="271"/>
      <c r="D372" s="198"/>
      <c r="E372" s="909"/>
      <c r="F372" s="200"/>
    </row>
    <row r="373" spans="1:6" ht="45">
      <c r="A373" s="209" t="s">
        <v>1065</v>
      </c>
      <c r="B373" s="231" t="s">
        <v>1025</v>
      </c>
      <c r="C373" s="271"/>
      <c r="D373" s="198"/>
      <c r="E373" s="909"/>
      <c r="F373" s="200"/>
    </row>
    <row r="374" spans="1:6" ht="15">
      <c r="A374" s="195"/>
      <c r="B374" s="231"/>
      <c r="C374" s="207">
        <v>1.2</v>
      </c>
      <c r="D374" s="254" t="s">
        <v>128</v>
      </c>
      <c r="E374" s="905"/>
      <c r="F374" s="194">
        <f>C374*E374</f>
        <v>0</v>
      </c>
    </row>
    <row r="375" spans="1:6" ht="15">
      <c r="A375" s="209"/>
      <c r="B375" s="231"/>
      <c r="C375" s="208"/>
      <c r="D375" s="254"/>
      <c r="E375" s="905"/>
      <c r="F375" s="194"/>
    </row>
    <row r="376" spans="1:6" ht="30">
      <c r="A376" s="209"/>
      <c r="B376" s="231" t="s">
        <v>1010</v>
      </c>
      <c r="C376" s="208"/>
      <c r="D376" s="254"/>
      <c r="E376" s="905"/>
      <c r="F376" s="194"/>
    </row>
    <row r="377" spans="1:6" ht="15">
      <c r="A377" s="209" t="s">
        <v>1066</v>
      </c>
      <c r="B377" s="231" t="s">
        <v>1012</v>
      </c>
      <c r="C377" s="207">
        <f>C371*60+C374*30</f>
        <v>109.2</v>
      </c>
      <c r="D377" s="254" t="s">
        <v>172</v>
      </c>
      <c r="E377" s="905"/>
      <c r="F377" s="194">
        <f>C377*E377</f>
        <v>0</v>
      </c>
    </row>
    <row r="378" spans="1:6" ht="15">
      <c r="A378" s="209" t="s">
        <v>1067</v>
      </c>
      <c r="B378" s="231" t="s">
        <v>1014</v>
      </c>
      <c r="C378" s="207">
        <f>C371*50+C374*50</f>
        <v>121</v>
      </c>
      <c r="D378" s="254" t="s">
        <v>172</v>
      </c>
      <c r="E378" s="905"/>
      <c r="F378" s="194">
        <f>C378*E378</f>
        <v>0</v>
      </c>
    </row>
    <row r="379" spans="1:6" ht="15">
      <c r="A379" s="195"/>
      <c r="B379" s="231"/>
      <c r="C379" s="207"/>
      <c r="D379" s="254"/>
      <c r="E379" s="905"/>
      <c r="F379" s="194"/>
    </row>
    <row r="380" spans="1:6" ht="45">
      <c r="A380" s="209" t="s">
        <v>1068</v>
      </c>
      <c r="B380" s="231" t="s">
        <v>1016</v>
      </c>
      <c r="C380" s="207"/>
      <c r="D380" s="254"/>
      <c r="E380" s="905"/>
      <c r="F380" s="194"/>
    </row>
    <row r="381" spans="1:6" ht="15">
      <c r="A381" s="195"/>
      <c r="B381" s="231"/>
      <c r="C381" s="207">
        <v>7.06</v>
      </c>
      <c r="D381" s="254" t="s">
        <v>139</v>
      </c>
      <c r="E381" s="905"/>
      <c r="F381" s="194">
        <f>C381*E381</f>
        <v>0</v>
      </c>
    </row>
    <row r="382" spans="1:6" ht="15">
      <c r="A382" s="195"/>
      <c r="B382" s="231"/>
      <c r="C382" s="207"/>
      <c r="D382" s="254"/>
      <c r="E382" s="905"/>
      <c r="F382" s="194"/>
    </row>
    <row r="383" spans="1:6" ht="60">
      <c r="A383" s="209" t="s">
        <v>1069</v>
      </c>
      <c r="B383" s="231" t="s">
        <v>1030</v>
      </c>
      <c r="C383" s="207"/>
      <c r="D383" s="254"/>
      <c r="E383" s="905"/>
      <c r="F383" s="194"/>
    </row>
    <row r="384" spans="1:6" ht="15">
      <c r="A384" s="195"/>
      <c r="B384" s="231"/>
      <c r="C384" s="207">
        <v>1.19</v>
      </c>
      <c r="D384" s="254" t="s">
        <v>139</v>
      </c>
      <c r="E384" s="905"/>
      <c r="F384" s="194">
        <f>C384*E384</f>
        <v>0</v>
      </c>
    </row>
    <row r="385" spans="1:6" ht="15">
      <c r="A385" s="209"/>
      <c r="B385" s="231"/>
      <c r="C385" s="207"/>
      <c r="D385" s="254"/>
      <c r="E385" s="905"/>
      <c r="F385" s="194"/>
    </row>
    <row r="386" spans="1:6" ht="60">
      <c r="A386" s="209" t="s">
        <v>1070</v>
      </c>
      <c r="B386" s="231" t="s">
        <v>1032</v>
      </c>
      <c r="C386" s="207"/>
      <c r="D386" s="254"/>
      <c r="E386" s="905"/>
      <c r="F386" s="194"/>
    </row>
    <row r="387" spans="1:6" ht="15">
      <c r="A387" s="195"/>
      <c r="B387" s="231"/>
      <c r="C387" s="207">
        <v>1.8</v>
      </c>
      <c r="D387" s="254" t="s">
        <v>139</v>
      </c>
      <c r="E387" s="905"/>
      <c r="F387" s="194">
        <f>C387*E387</f>
        <v>0</v>
      </c>
    </row>
    <row r="388" spans="1:6" ht="15">
      <c r="A388" s="195"/>
      <c r="B388" s="231"/>
      <c r="C388" s="207"/>
      <c r="D388" s="254"/>
      <c r="E388" s="905"/>
      <c r="F388" s="194"/>
    </row>
    <row r="389" spans="1:6" ht="15">
      <c r="A389" s="209"/>
      <c r="B389" s="230" t="s">
        <v>1071</v>
      </c>
      <c r="C389" s="197"/>
      <c r="D389" s="198"/>
      <c r="E389" s="909"/>
      <c r="F389" s="200"/>
    </row>
    <row r="390" spans="1:6" ht="45">
      <c r="A390" s="209" t="s">
        <v>1072</v>
      </c>
      <c r="B390" s="231" t="s">
        <v>1005</v>
      </c>
      <c r="C390" s="207"/>
      <c r="D390" s="254"/>
      <c r="E390" s="905"/>
      <c r="F390" s="194"/>
    </row>
    <row r="391" spans="1:6" ht="15">
      <c r="A391" s="209"/>
      <c r="B391" s="231"/>
      <c r="C391" s="207">
        <v>1.22</v>
      </c>
      <c r="D391" s="254" t="s">
        <v>128</v>
      </c>
      <c r="E391" s="905"/>
      <c r="F391" s="194">
        <f>C391*E391</f>
        <v>0</v>
      </c>
    </row>
    <row r="392" spans="1:6" ht="15">
      <c r="A392" s="209"/>
      <c r="B392" s="231"/>
      <c r="C392" s="271"/>
      <c r="D392" s="198"/>
      <c r="E392" s="909"/>
      <c r="F392" s="200"/>
    </row>
    <row r="393" spans="1:6" ht="45">
      <c r="A393" s="209" t="s">
        <v>1073</v>
      </c>
      <c r="B393" s="231" t="s">
        <v>1074</v>
      </c>
      <c r="C393" s="271"/>
      <c r="D393" s="198"/>
      <c r="E393" s="909"/>
      <c r="F393" s="200"/>
    </row>
    <row r="394" spans="1:6" ht="15">
      <c r="A394" s="195"/>
      <c r="B394" s="231"/>
      <c r="C394" s="207">
        <v>19.81</v>
      </c>
      <c r="D394" s="254" t="s">
        <v>128</v>
      </c>
      <c r="E394" s="905"/>
      <c r="F394" s="194">
        <f>C394*E394</f>
        <v>0</v>
      </c>
    </row>
    <row r="395" spans="1:6" ht="15">
      <c r="A395" s="209"/>
      <c r="B395" s="231"/>
      <c r="C395" s="208"/>
      <c r="D395" s="254"/>
      <c r="E395" s="905"/>
      <c r="F395" s="194"/>
    </row>
    <row r="396" spans="1:6" ht="30">
      <c r="A396" s="209"/>
      <c r="B396" s="231" t="s">
        <v>1010</v>
      </c>
      <c r="C396" s="208"/>
      <c r="D396" s="254"/>
      <c r="E396" s="905"/>
      <c r="F396" s="194"/>
    </row>
    <row r="397" spans="1:6" ht="15">
      <c r="A397" s="209" t="s">
        <v>1075</v>
      </c>
      <c r="B397" s="231" t="s">
        <v>1012</v>
      </c>
      <c r="C397" s="207">
        <f>C394*30</f>
        <v>594.3</v>
      </c>
      <c r="D397" s="254" t="s">
        <v>172</v>
      </c>
      <c r="E397" s="905"/>
      <c r="F397" s="194">
        <f>C397*E397</f>
        <v>0</v>
      </c>
    </row>
    <row r="398" spans="1:6" ht="15">
      <c r="A398" s="209" t="s">
        <v>1076</v>
      </c>
      <c r="B398" s="231" t="s">
        <v>1014</v>
      </c>
      <c r="C398" s="207">
        <f>C394*50</f>
        <v>990.4999999999999</v>
      </c>
      <c r="D398" s="254" t="s">
        <v>172</v>
      </c>
      <c r="E398" s="905"/>
      <c r="F398" s="194">
        <f>C398*E398</f>
        <v>0</v>
      </c>
    </row>
    <row r="399" spans="1:6" ht="15">
      <c r="A399" s="195"/>
      <c r="B399" s="231"/>
      <c r="C399" s="207"/>
      <c r="D399" s="254"/>
      <c r="E399" s="905"/>
      <c r="F399" s="194"/>
    </row>
    <row r="400" spans="1:6" ht="60">
      <c r="A400" s="209" t="s">
        <v>1077</v>
      </c>
      <c r="B400" s="231" t="s">
        <v>1030</v>
      </c>
      <c r="C400" s="207"/>
      <c r="D400" s="254"/>
      <c r="E400" s="905"/>
      <c r="F400" s="194"/>
    </row>
    <row r="401" spans="1:6" ht="15">
      <c r="A401" s="195"/>
      <c r="B401" s="231"/>
      <c r="C401" s="207">
        <v>18.8</v>
      </c>
      <c r="D401" s="254" t="s">
        <v>139</v>
      </c>
      <c r="E401" s="905"/>
      <c r="F401" s="194">
        <f>C401*E401</f>
        <v>0</v>
      </c>
    </row>
    <row r="402" spans="1:6" ht="15">
      <c r="A402" s="209"/>
      <c r="B402" s="231"/>
      <c r="C402" s="207"/>
      <c r="D402" s="254"/>
      <c r="E402" s="905"/>
      <c r="F402" s="194"/>
    </row>
    <row r="403" spans="1:6" ht="60">
      <c r="A403" s="209" t="s">
        <v>1078</v>
      </c>
      <c r="B403" s="231" t="s">
        <v>1032</v>
      </c>
      <c r="C403" s="207"/>
      <c r="D403" s="254"/>
      <c r="E403" s="905"/>
      <c r="F403" s="194"/>
    </row>
    <row r="404" spans="1:6" ht="15">
      <c r="A404" s="195"/>
      <c r="B404" s="231"/>
      <c r="C404" s="207">
        <v>114.87</v>
      </c>
      <c r="D404" s="254" t="s">
        <v>139</v>
      </c>
      <c r="E404" s="905"/>
      <c r="F404" s="194">
        <f>C404*E404</f>
        <v>0</v>
      </c>
    </row>
    <row r="405" spans="1:6" ht="15">
      <c r="A405" s="195"/>
      <c r="B405" s="231"/>
      <c r="C405" s="207"/>
      <c r="D405" s="254"/>
      <c r="E405" s="905"/>
      <c r="F405" s="194"/>
    </row>
    <row r="406" spans="1:6" ht="15">
      <c r="A406" s="209"/>
      <c r="B406" s="230" t="s">
        <v>1079</v>
      </c>
      <c r="C406" s="197"/>
      <c r="D406" s="198"/>
      <c r="E406" s="909"/>
      <c r="F406" s="200"/>
    </row>
    <row r="407" spans="1:6" ht="45">
      <c r="A407" s="209" t="s">
        <v>1080</v>
      </c>
      <c r="B407" s="231" t="s">
        <v>1005</v>
      </c>
      <c r="C407" s="207"/>
      <c r="D407" s="254"/>
      <c r="E407" s="905"/>
      <c r="F407" s="194"/>
    </row>
    <row r="408" spans="1:6" ht="15">
      <c r="A408" s="209"/>
      <c r="B408" s="231"/>
      <c r="C408" s="207">
        <v>0.44</v>
      </c>
      <c r="D408" s="254" t="s">
        <v>128</v>
      </c>
      <c r="E408" s="905"/>
      <c r="F408" s="194">
        <f>C408*E408</f>
        <v>0</v>
      </c>
    </row>
    <row r="409" spans="1:6" ht="15">
      <c r="A409" s="209"/>
      <c r="B409" s="230"/>
      <c r="C409" s="197"/>
      <c r="D409" s="198"/>
      <c r="E409" s="909"/>
      <c r="F409" s="200"/>
    </row>
    <row r="410" spans="1:6" ht="60">
      <c r="A410" s="209" t="s">
        <v>1081</v>
      </c>
      <c r="B410" s="231" t="s">
        <v>1007</v>
      </c>
      <c r="C410" s="207"/>
      <c r="D410" s="254"/>
      <c r="E410" s="905"/>
      <c r="F410" s="194"/>
    </row>
    <row r="411" spans="1:6" ht="15">
      <c r="A411" s="195"/>
      <c r="B411" s="231"/>
      <c r="C411" s="207">
        <v>4.43</v>
      </c>
      <c r="D411" s="254" t="s">
        <v>128</v>
      </c>
      <c r="E411" s="905"/>
      <c r="F411" s="194">
        <f>C411*E411</f>
        <v>0</v>
      </c>
    </row>
    <row r="412" spans="1:6" ht="15">
      <c r="A412" s="209"/>
      <c r="B412" s="231"/>
      <c r="C412" s="271"/>
      <c r="D412" s="198"/>
      <c r="E412" s="909"/>
      <c r="F412" s="200"/>
    </row>
    <row r="413" spans="1:6" ht="45">
      <c r="A413" s="209" t="s">
        <v>1082</v>
      </c>
      <c r="B413" s="231" t="s">
        <v>1083</v>
      </c>
      <c r="C413" s="271"/>
      <c r="D413" s="198"/>
      <c r="E413" s="909"/>
      <c r="F413" s="200"/>
    </row>
    <row r="414" spans="1:6" ht="15">
      <c r="A414" s="195"/>
      <c r="B414" s="231"/>
      <c r="C414" s="207">
        <v>0.5</v>
      </c>
      <c r="D414" s="254" t="s">
        <v>128</v>
      </c>
      <c r="E414" s="905"/>
      <c r="F414" s="194">
        <f>C414*E414</f>
        <v>0</v>
      </c>
    </row>
    <row r="415" spans="1:6" ht="15">
      <c r="A415" s="209"/>
      <c r="B415" s="231"/>
      <c r="C415" s="208"/>
      <c r="D415" s="254"/>
      <c r="E415" s="905"/>
      <c r="F415" s="194"/>
    </row>
    <row r="416" spans="1:6" ht="30">
      <c r="A416" s="209"/>
      <c r="B416" s="231" t="s">
        <v>1010</v>
      </c>
      <c r="C416" s="208"/>
      <c r="D416" s="254"/>
      <c r="E416" s="905"/>
      <c r="F416" s="194"/>
    </row>
    <row r="417" spans="1:6" ht="15">
      <c r="A417" s="209" t="s">
        <v>1084</v>
      </c>
      <c r="B417" s="231" t="s">
        <v>1012</v>
      </c>
      <c r="C417" s="207">
        <f>C411*60+C414*30</f>
        <v>280.79999999999995</v>
      </c>
      <c r="D417" s="254" t="s">
        <v>172</v>
      </c>
      <c r="E417" s="905"/>
      <c r="F417" s="194">
        <f>C417*E417</f>
        <v>0</v>
      </c>
    </row>
    <row r="418" spans="1:6" ht="15">
      <c r="A418" s="209" t="s">
        <v>1085</v>
      </c>
      <c r="B418" s="231" t="s">
        <v>1014</v>
      </c>
      <c r="C418" s="207">
        <f>C411*50+C414*50</f>
        <v>246.5</v>
      </c>
      <c r="D418" s="254" t="s">
        <v>172</v>
      </c>
      <c r="E418" s="905"/>
      <c r="F418" s="194">
        <f>C418*E418</f>
        <v>0</v>
      </c>
    </row>
    <row r="419" spans="1:6" ht="15">
      <c r="A419" s="195"/>
      <c r="B419" s="231"/>
      <c r="C419" s="207"/>
      <c r="D419" s="254"/>
      <c r="E419" s="905"/>
      <c r="F419" s="194"/>
    </row>
    <row r="420" spans="1:6" ht="45">
      <c r="A420" s="209" t="s">
        <v>1086</v>
      </c>
      <c r="B420" s="231" t="s">
        <v>1016</v>
      </c>
      <c r="C420" s="207"/>
      <c r="D420" s="254"/>
      <c r="E420" s="905"/>
      <c r="F420" s="194"/>
    </row>
    <row r="421" spans="1:6" ht="15">
      <c r="A421" s="195"/>
      <c r="B421" s="231"/>
      <c r="C421" s="207">
        <v>10</v>
      </c>
      <c r="D421" s="254" t="s">
        <v>139</v>
      </c>
      <c r="E421" s="905"/>
      <c r="F421" s="194">
        <f>C421*E421</f>
        <v>0</v>
      </c>
    </row>
    <row r="422" spans="1:6" ht="15">
      <c r="A422" s="195"/>
      <c r="B422" s="231"/>
      <c r="C422" s="207"/>
      <c r="D422" s="254"/>
      <c r="E422" s="905"/>
      <c r="F422" s="194"/>
    </row>
    <row r="423" spans="1:6" ht="60">
      <c r="A423" s="209" t="s">
        <v>1087</v>
      </c>
      <c r="B423" s="231" t="s">
        <v>1018</v>
      </c>
      <c r="C423" s="207"/>
      <c r="D423" s="254"/>
      <c r="E423" s="905"/>
      <c r="F423" s="194"/>
    </row>
    <row r="424" spans="1:6" ht="15">
      <c r="A424" s="195"/>
      <c r="B424" s="231"/>
      <c r="C424" s="207">
        <v>1.32</v>
      </c>
      <c r="D424" s="254" t="s">
        <v>139</v>
      </c>
      <c r="E424" s="905"/>
      <c r="F424" s="194">
        <f>C424*E424</f>
        <v>0</v>
      </c>
    </row>
    <row r="425" spans="1:6" ht="15">
      <c r="A425" s="209"/>
      <c r="B425" s="231"/>
      <c r="C425" s="207"/>
      <c r="D425" s="254"/>
      <c r="E425" s="905"/>
      <c r="F425" s="194"/>
    </row>
    <row r="426" spans="1:6" ht="60">
      <c r="A426" s="209" t="s">
        <v>1088</v>
      </c>
      <c r="B426" s="231" t="s">
        <v>1020</v>
      </c>
      <c r="C426" s="207"/>
      <c r="D426" s="254"/>
      <c r="E426" s="905"/>
      <c r="F426" s="194"/>
    </row>
    <row r="427" spans="1:6" ht="15">
      <c r="A427" s="195"/>
      <c r="B427" s="231"/>
      <c r="C427" s="207">
        <v>3.38</v>
      </c>
      <c r="D427" s="254" t="s">
        <v>139</v>
      </c>
      <c r="E427" s="905"/>
      <c r="F427" s="194">
        <f>C427*E427</f>
        <v>0</v>
      </c>
    </row>
    <row r="428" spans="1:6" ht="15">
      <c r="A428" s="195"/>
      <c r="B428" s="231"/>
      <c r="C428" s="207"/>
      <c r="D428" s="254"/>
      <c r="E428" s="905"/>
      <c r="F428" s="194"/>
    </row>
    <row r="429" spans="1:6" ht="15">
      <c r="A429" s="209"/>
      <c r="B429" s="230" t="s">
        <v>1089</v>
      </c>
      <c r="C429" s="197"/>
      <c r="D429" s="198"/>
      <c r="E429" s="909"/>
      <c r="F429" s="200"/>
    </row>
    <row r="430" spans="1:6" ht="45">
      <c r="A430" s="209" t="s">
        <v>1090</v>
      </c>
      <c r="B430" s="231" t="s">
        <v>1005</v>
      </c>
      <c r="C430" s="207"/>
      <c r="D430" s="254"/>
      <c r="E430" s="905"/>
      <c r="F430" s="194"/>
    </row>
    <row r="431" spans="1:6" ht="15">
      <c r="A431" s="209"/>
      <c r="B431" s="231"/>
      <c r="C431" s="207">
        <v>1.9</v>
      </c>
      <c r="D431" s="254" t="s">
        <v>128</v>
      </c>
      <c r="E431" s="905"/>
      <c r="F431" s="194">
        <f>C431*E431</f>
        <v>0</v>
      </c>
    </row>
    <row r="432" spans="1:6" ht="15">
      <c r="A432" s="209"/>
      <c r="B432" s="230"/>
      <c r="C432" s="197"/>
      <c r="D432" s="198"/>
      <c r="E432" s="909"/>
      <c r="F432" s="200"/>
    </row>
    <row r="433" spans="1:6" ht="60">
      <c r="A433" s="209" t="s">
        <v>1091</v>
      </c>
      <c r="B433" s="231" t="s">
        <v>1007</v>
      </c>
      <c r="C433" s="207"/>
      <c r="D433" s="254"/>
      <c r="E433" s="905"/>
      <c r="F433" s="194"/>
    </row>
    <row r="434" spans="1:6" ht="15">
      <c r="A434" s="195"/>
      <c r="B434" s="231"/>
      <c r="C434" s="207">
        <v>15</v>
      </c>
      <c r="D434" s="254" t="s">
        <v>128</v>
      </c>
      <c r="E434" s="905"/>
      <c r="F434" s="194">
        <f>C434*E434</f>
        <v>0</v>
      </c>
    </row>
    <row r="435" spans="1:6" ht="15">
      <c r="A435" s="209"/>
      <c r="B435" s="231"/>
      <c r="C435" s="271"/>
      <c r="D435" s="198"/>
      <c r="E435" s="909"/>
      <c r="F435" s="200"/>
    </row>
    <row r="436" spans="1:6" ht="45">
      <c r="A436" s="209" t="s">
        <v>1092</v>
      </c>
      <c r="B436" s="231" t="s">
        <v>1083</v>
      </c>
      <c r="C436" s="271"/>
      <c r="D436" s="198"/>
      <c r="E436" s="909"/>
      <c r="F436" s="200"/>
    </row>
    <row r="437" spans="1:6" ht="15">
      <c r="A437" s="195"/>
      <c r="B437" s="231"/>
      <c r="C437" s="207">
        <v>7.5</v>
      </c>
      <c r="D437" s="254" t="s">
        <v>128</v>
      </c>
      <c r="E437" s="905"/>
      <c r="F437" s="194">
        <f>C437*E437</f>
        <v>0</v>
      </c>
    </row>
    <row r="438" spans="1:6" ht="15">
      <c r="A438" s="209"/>
      <c r="B438" s="231"/>
      <c r="C438" s="208"/>
      <c r="D438" s="254"/>
      <c r="E438" s="905"/>
      <c r="F438" s="194"/>
    </row>
    <row r="439" spans="1:6" ht="30">
      <c r="A439" s="209"/>
      <c r="B439" s="231" t="s">
        <v>1010</v>
      </c>
      <c r="C439" s="208"/>
      <c r="D439" s="254"/>
      <c r="E439" s="905"/>
      <c r="F439" s="194"/>
    </row>
    <row r="440" spans="1:6" ht="15">
      <c r="A440" s="209" t="s">
        <v>1093</v>
      </c>
      <c r="B440" s="231" t="s">
        <v>1012</v>
      </c>
      <c r="C440" s="207">
        <f>C434*60+C437*30</f>
        <v>1125</v>
      </c>
      <c r="D440" s="254" t="s">
        <v>172</v>
      </c>
      <c r="E440" s="905"/>
      <c r="F440" s="194">
        <f>C440*E440</f>
        <v>0</v>
      </c>
    </row>
    <row r="441" spans="1:6" ht="15">
      <c r="A441" s="209" t="s">
        <v>1094</v>
      </c>
      <c r="B441" s="231" t="s">
        <v>1014</v>
      </c>
      <c r="C441" s="207">
        <f>C434*50+C437*50</f>
        <v>1125</v>
      </c>
      <c r="D441" s="254" t="s">
        <v>172</v>
      </c>
      <c r="E441" s="905"/>
      <c r="F441" s="194">
        <f>C441*E441</f>
        <v>0</v>
      </c>
    </row>
    <row r="442" spans="1:6" ht="15">
      <c r="A442" s="195"/>
      <c r="B442" s="231"/>
      <c r="C442" s="207"/>
      <c r="D442" s="254"/>
      <c r="E442" s="905"/>
      <c r="F442" s="194"/>
    </row>
    <row r="443" spans="1:6" ht="45">
      <c r="A443" s="209" t="s">
        <v>1095</v>
      </c>
      <c r="B443" s="231" t="s">
        <v>1016</v>
      </c>
      <c r="C443" s="207"/>
      <c r="D443" s="254"/>
      <c r="E443" s="905"/>
      <c r="F443" s="194"/>
    </row>
    <row r="444" spans="1:6" ht="15">
      <c r="A444" s="195"/>
      <c r="B444" s="231"/>
      <c r="C444" s="207">
        <v>24.22</v>
      </c>
      <c r="D444" s="254" t="s">
        <v>139</v>
      </c>
      <c r="E444" s="905"/>
      <c r="F444" s="194">
        <f>C444*E444</f>
        <v>0</v>
      </c>
    </row>
    <row r="445" spans="1:6" ht="15">
      <c r="A445" s="195"/>
      <c r="B445" s="231"/>
      <c r="C445" s="207"/>
      <c r="D445" s="254"/>
      <c r="E445" s="905"/>
      <c r="F445" s="194"/>
    </row>
    <row r="446" spans="1:6" ht="60">
      <c r="A446" s="209" t="s">
        <v>1096</v>
      </c>
      <c r="B446" s="231" t="s">
        <v>1018</v>
      </c>
      <c r="C446" s="207"/>
      <c r="D446" s="254"/>
      <c r="E446" s="905"/>
      <c r="F446" s="194"/>
    </row>
    <row r="447" spans="1:6" ht="15">
      <c r="A447" s="195"/>
      <c r="B447" s="231"/>
      <c r="C447" s="207">
        <v>25.1</v>
      </c>
      <c r="D447" s="254" t="s">
        <v>139</v>
      </c>
      <c r="E447" s="905"/>
      <c r="F447" s="194">
        <f>C447*E447</f>
        <v>0</v>
      </c>
    </row>
    <row r="448" spans="1:6" ht="15">
      <c r="A448" s="209"/>
      <c r="B448" s="231"/>
      <c r="C448" s="207"/>
      <c r="D448" s="254"/>
      <c r="E448" s="905"/>
      <c r="F448" s="194"/>
    </row>
    <row r="449" spans="1:6" ht="60">
      <c r="A449" s="209" t="s">
        <v>1097</v>
      </c>
      <c r="B449" s="231" t="s">
        <v>1020</v>
      </c>
      <c r="C449" s="207"/>
      <c r="D449" s="254"/>
      <c r="E449" s="905"/>
      <c r="F449" s="194"/>
    </row>
    <row r="450" spans="1:6" ht="15">
      <c r="A450" s="195"/>
      <c r="B450" s="231"/>
      <c r="C450" s="207">
        <v>50.03</v>
      </c>
      <c r="D450" s="254" t="s">
        <v>139</v>
      </c>
      <c r="E450" s="905"/>
      <c r="F450" s="194">
        <f>C450*E450</f>
        <v>0</v>
      </c>
    </row>
    <row r="451" spans="1:6" ht="15">
      <c r="A451" s="195"/>
      <c r="B451" s="231"/>
      <c r="C451" s="207"/>
      <c r="D451" s="254"/>
      <c r="E451" s="905"/>
      <c r="F451" s="194"/>
    </row>
    <row r="452" spans="1:6" ht="15">
      <c r="A452" s="209"/>
      <c r="B452" s="230" t="s">
        <v>1098</v>
      </c>
      <c r="C452" s="197"/>
      <c r="D452" s="198"/>
      <c r="E452" s="909"/>
      <c r="F452" s="200"/>
    </row>
    <row r="453" spans="1:6" ht="45">
      <c r="A453" s="209" t="s">
        <v>1099</v>
      </c>
      <c r="B453" s="231" t="s">
        <v>1005</v>
      </c>
      <c r="C453" s="207"/>
      <c r="D453" s="254"/>
      <c r="E453" s="905"/>
      <c r="F453" s="194"/>
    </row>
    <row r="454" spans="1:6" ht="15">
      <c r="A454" s="209"/>
      <c r="B454" s="231"/>
      <c r="C454" s="207">
        <v>0.42</v>
      </c>
      <c r="D454" s="254" t="s">
        <v>128</v>
      </c>
      <c r="E454" s="905"/>
      <c r="F454" s="194">
        <f>C454*E454</f>
        <v>0</v>
      </c>
    </row>
    <row r="455" spans="1:6" ht="15">
      <c r="A455" s="209"/>
      <c r="B455" s="230"/>
      <c r="C455" s="197"/>
      <c r="D455" s="198"/>
      <c r="E455" s="909"/>
      <c r="F455" s="200"/>
    </row>
    <row r="456" spans="1:6" ht="60">
      <c r="A456" s="209" t="s">
        <v>1100</v>
      </c>
      <c r="B456" s="231" t="s">
        <v>1007</v>
      </c>
      <c r="C456" s="207"/>
      <c r="D456" s="254"/>
      <c r="E456" s="905"/>
      <c r="F456" s="194"/>
    </row>
    <row r="457" spans="1:6" ht="15">
      <c r="A457" s="195"/>
      <c r="B457" s="231"/>
      <c r="C457" s="207">
        <v>4.21</v>
      </c>
      <c r="D457" s="254" t="s">
        <v>128</v>
      </c>
      <c r="E457" s="905"/>
      <c r="F457" s="194">
        <f>C457*E457</f>
        <v>0</v>
      </c>
    </row>
    <row r="458" spans="1:6" ht="15">
      <c r="A458" s="209"/>
      <c r="B458" s="231"/>
      <c r="C458" s="271"/>
      <c r="D458" s="198"/>
      <c r="E458" s="909"/>
      <c r="F458" s="200"/>
    </row>
    <row r="459" spans="1:6" ht="45">
      <c r="A459" s="209" t="s">
        <v>1101</v>
      </c>
      <c r="B459" s="231" t="s">
        <v>1083</v>
      </c>
      <c r="C459" s="271"/>
      <c r="D459" s="198"/>
      <c r="E459" s="909"/>
      <c r="F459" s="200"/>
    </row>
    <row r="460" spans="1:6" ht="15">
      <c r="A460" s="195"/>
      <c r="B460" s="231"/>
      <c r="C460" s="207">
        <v>3.22</v>
      </c>
      <c r="D460" s="254" t="s">
        <v>128</v>
      </c>
      <c r="E460" s="905"/>
      <c r="F460" s="194">
        <f>C460*E460</f>
        <v>0</v>
      </c>
    </row>
    <row r="461" spans="1:6" ht="15">
      <c r="A461" s="209"/>
      <c r="B461" s="231"/>
      <c r="C461" s="208"/>
      <c r="D461" s="254"/>
      <c r="E461" s="905"/>
      <c r="F461" s="194"/>
    </row>
    <row r="462" spans="1:6" ht="30">
      <c r="A462" s="209"/>
      <c r="B462" s="231" t="s">
        <v>1010</v>
      </c>
      <c r="C462" s="208"/>
      <c r="D462" s="254"/>
      <c r="E462" s="905"/>
      <c r="F462" s="194"/>
    </row>
    <row r="463" spans="1:6" ht="15">
      <c r="A463" s="209" t="s">
        <v>1102</v>
      </c>
      <c r="B463" s="231" t="s">
        <v>1012</v>
      </c>
      <c r="C463" s="207">
        <f>C457*60+C460*30</f>
        <v>349.2</v>
      </c>
      <c r="D463" s="254" t="s">
        <v>172</v>
      </c>
      <c r="E463" s="905"/>
      <c r="F463" s="194">
        <f>C463*E463</f>
        <v>0</v>
      </c>
    </row>
    <row r="464" spans="1:6" ht="15">
      <c r="A464" s="209" t="s">
        <v>1103</v>
      </c>
      <c r="B464" s="231" t="s">
        <v>1014</v>
      </c>
      <c r="C464" s="207">
        <f>C457*50+C460*50</f>
        <v>371.5</v>
      </c>
      <c r="D464" s="254" t="s">
        <v>172</v>
      </c>
      <c r="E464" s="905"/>
      <c r="F464" s="194">
        <f>C464*E464</f>
        <v>0</v>
      </c>
    </row>
    <row r="465" spans="1:6" ht="15">
      <c r="A465" s="195"/>
      <c r="B465" s="231"/>
      <c r="C465" s="207"/>
      <c r="D465" s="254"/>
      <c r="E465" s="905"/>
      <c r="F465" s="194"/>
    </row>
    <row r="466" spans="1:6" ht="45">
      <c r="A466" s="209" t="s">
        <v>1104</v>
      </c>
      <c r="B466" s="231" t="s">
        <v>1016</v>
      </c>
      <c r="C466" s="207"/>
      <c r="D466" s="254"/>
      <c r="E466" s="905"/>
      <c r="F466" s="194"/>
    </row>
    <row r="467" spans="1:6" ht="15">
      <c r="A467" s="195"/>
      <c r="B467" s="231"/>
      <c r="C467" s="207">
        <v>7.95</v>
      </c>
      <c r="D467" s="254" t="s">
        <v>139</v>
      </c>
      <c r="E467" s="905"/>
      <c r="F467" s="194">
        <f>C467*E467</f>
        <v>0</v>
      </c>
    </row>
    <row r="468" spans="1:6" ht="15">
      <c r="A468" s="195"/>
      <c r="B468" s="231"/>
      <c r="C468" s="207"/>
      <c r="D468" s="254"/>
      <c r="E468" s="905"/>
      <c r="F468" s="194"/>
    </row>
    <row r="469" spans="1:6" ht="60">
      <c r="A469" s="209" t="s">
        <v>1105</v>
      </c>
      <c r="B469" s="231" t="s">
        <v>1018</v>
      </c>
      <c r="C469" s="207"/>
      <c r="D469" s="254"/>
      <c r="E469" s="905"/>
      <c r="F469" s="194"/>
    </row>
    <row r="470" spans="1:6" ht="15">
      <c r="A470" s="195"/>
      <c r="B470" s="231"/>
      <c r="C470" s="207">
        <v>8.14</v>
      </c>
      <c r="D470" s="254" t="s">
        <v>139</v>
      </c>
      <c r="E470" s="905"/>
      <c r="F470" s="194">
        <f>C470*E470</f>
        <v>0</v>
      </c>
    </row>
    <row r="471" spans="1:6" ht="15">
      <c r="A471" s="209"/>
      <c r="B471" s="231"/>
      <c r="C471" s="207"/>
      <c r="D471" s="254"/>
      <c r="E471" s="905"/>
      <c r="F471" s="194"/>
    </row>
    <row r="472" spans="1:6" ht="60">
      <c r="A472" s="209" t="s">
        <v>1106</v>
      </c>
      <c r="B472" s="231" t="s">
        <v>1020</v>
      </c>
      <c r="C472" s="207"/>
      <c r="D472" s="254"/>
      <c r="E472" s="905"/>
      <c r="F472" s="194"/>
    </row>
    <row r="473" spans="1:6" ht="15">
      <c r="A473" s="195"/>
      <c r="B473" s="231"/>
      <c r="C473" s="207">
        <v>16.7</v>
      </c>
      <c r="D473" s="254" t="s">
        <v>139</v>
      </c>
      <c r="E473" s="905"/>
      <c r="F473" s="194">
        <f>C473*E473</f>
        <v>0</v>
      </c>
    </row>
    <row r="474" spans="1:6" ht="15">
      <c r="A474" s="195"/>
      <c r="B474" s="231"/>
      <c r="C474" s="207"/>
      <c r="D474" s="254"/>
      <c r="E474" s="905"/>
      <c r="F474" s="194"/>
    </row>
    <row r="475" spans="1:6" ht="15">
      <c r="A475" s="209"/>
      <c r="B475" s="230" t="s">
        <v>1107</v>
      </c>
      <c r="C475" s="197"/>
      <c r="D475" s="198"/>
      <c r="E475" s="909"/>
      <c r="F475" s="200"/>
    </row>
    <row r="476" spans="1:6" ht="45">
      <c r="A476" s="209" t="s">
        <v>1108</v>
      </c>
      <c r="B476" s="231" t="s">
        <v>1005</v>
      </c>
      <c r="C476" s="207"/>
      <c r="D476" s="254"/>
      <c r="E476" s="905"/>
      <c r="F476" s="194"/>
    </row>
    <row r="477" spans="1:6" ht="15">
      <c r="A477" s="209"/>
      <c r="B477" s="231"/>
      <c r="C477" s="207">
        <v>0.7</v>
      </c>
      <c r="D477" s="254" t="s">
        <v>128</v>
      </c>
      <c r="E477" s="905"/>
      <c r="F477" s="194">
        <f>C477*E477</f>
        <v>0</v>
      </c>
    </row>
    <row r="478" spans="1:6" ht="15">
      <c r="A478" s="209"/>
      <c r="B478" s="230"/>
      <c r="C478" s="197"/>
      <c r="D478" s="198"/>
      <c r="E478" s="909"/>
      <c r="F478" s="200"/>
    </row>
    <row r="479" spans="1:6" ht="60">
      <c r="A479" s="209" t="s">
        <v>1109</v>
      </c>
      <c r="B479" s="231" t="s">
        <v>1007</v>
      </c>
      <c r="C479" s="207"/>
      <c r="D479" s="254"/>
      <c r="E479" s="905"/>
      <c r="F479" s="194"/>
    </row>
    <row r="480" spans="1:6" ht="15">
      <c r="A480" s="195"/>
      <c r="B480" s="231"/>
      <c r="C480" s="207">
        <v>3.51</v>
      </c>
      <c r="D480" s="254" t="s">
        <v>128</v>
      </c>
      <c r="E480" s="905"/>
      <c r="F480" s="194">
        <f>C480*E480</f>
        <v>0</v>
      </c>
    </row>
    <row r="481" spans="1:6" ht="15">
      <c r="A481" s="209"/>
      <c r="B481" s="231"/>
      <c r="C481" s="271"/>
      <c r="D481" s="198"/>
      <c r="E481" s="909"/>
      <c r="F481" s="200"/>
    </row>
    <row r="482" spans="1:6" ht="45">
      <c r="A482" s="209" t="s">
        <v>1110</v>
      </c>
      <c r="B482" s="231" t="s">
        <v>1083</v>
      </c>
      <c r="C482" s="271"/>
      <c r="D482" s="198"/>
      <c r="E482" s="909"/>
      <c r="F482" s="200"/>
    </row>
    <row r="483" spans="1:6" ht="15">
      <c r="A483" s="195"/>
      <c r="B483" s="231"/>
      <c r="C483" s="207">
        <v>2.73</v>
      </c>
      <c r="D483" s="254" t="s">
        <v>128</v>
      </c>
      <c r="E483" s="905"/>
      <c r="F483" s="194">
        <f>C483*E483</f>
        <v>0</v>
      </c>
    </row>
    <row r="484" spans="1:6" ht="15">
      <c r="A484" s="209"/>
      <c r="B484" s="231"/>
      <c r="C484" s="208"/>
      <c r="D484" s="254"/>
      <c r="E484" s="905"/>
      <c r="F484" s="194"/>
    </row>
    <row r="485" spans="1:6" ht="30">
      <c r="A485" s="209"/>
      <c r="B485" s="231" t="s">
        <v>1010</v>
      </c>
      <c r="C485" s="208"/>
      <c r="D485" s="254"/>
      <c r="E485" s="905"/>
      <c r="F485" s="194"/>
    </row>
    <row r="486" spans="1:6" ht="15">
      <c r="A486" s="209" t="s">
        <v>1111</v>
      </c>
      <c r="B486" s="231" t="s">
        <v>1012</v>
      </c>
      <c r="C486" s="207">
        <f>C480*60+C483*30</f>
        <v>292.5</v>
      </c>
      <c r="D486" s="254" t="s">
        <v>172</v>
      </c>
      <c r="E486" s="905"/>
      <c r="F486" s="194">
        <f>C486*E486</f>
        <v>0</v>
      </c>
    </row>
    <row r="487" spans="1:6" ht="15">
      <c r="A487" s="209" t="s">
        <v>1112</v>
      </c>
      <c r="B487" s="231" t="s">
        <v>1014</v>
      </c>
      <c r="C487" s="207">
        <f>C480*50+C483*50</f>
        <v>312</v>
      </c>
      <c r="D487" s="254" t="s">
        <v>172</v>
      </c>
      <c r="E487" s="905"/>
      <c r="F487" s="194">
        <f>C487*E487</f>
        <v>0</v>
      </c>
    </row>
    <row r="488" spans="1:6" ht="15">
      <c r="A488" s="195"/>
      <c r="B488" s="231"/>
      <c r="C488" s="207"/>
      <c r="D488" s="254"/>
      <c r="E488" s="905"/>
      <c r="F488" s="194"/>
    </row>
    <row r="489" spans="1:6" ht="45">
      <c r="A489" s="209" t="s">
        <v>1113</v>
      </c>
      <c r="B489" s="231" t="s">
        <v>1016</v>
      </c>
      <c r="C489" s="207"/>
      <c r="D489" s="254"/>
      <c r="E489" s="905"/>
      <c r="F489" s="194"/>
    </row>
    <row r="490" spans="1:6" ht="15">
      <c r="A490" s="195"/>
      <c r="B490" s="231"/>
      <c r="C490" s="207">
        <v>11.7</v>
      </c>
      <c r="D490" s="254" t="s">
        <v>139</v>
      </c>
      <c r="E490" s="905"/>
      <c r="F490" s="194">
        <f>C490*E490</f>
        <v>0</v>
      </c>
    </row>
    <row r="491" spans="1:6" ht="15">
      <c r="A491" s="195"/>
      <c r="B491" s="231"/>
      <c r="C491" s="207"/>
      <c r="D491" s="254"/>
      <c r="E491" s="905"/>
      <c r="F491" s="194"/>
    </row>
    <row r="492" spans="1:6" ht="60">
      <c r="A492" s="209" t="s">
        <v>1114</v>
      </c>
      <c r="B492" s="231" t="s">
        <v>1018</v>
      </c>
      <c r="C492" s="207"/>
      <c r="D492" s="254"/>
      <c r="E492" s="905"/>
      <c r="F492" s="194"/>
    </row>
    <row r="493" spans="1:6" ht="15">
      <c r="A493" s="195"/>
      <c r="B493" s="231"/>
      <c r="C493" s="207">
        <v>15.6</v>
      </c>
      <c r="D493" s="254" t="s">
        <v>139</v>
      </c>
      <c r="E493" s="905"/>
      <c r="F493" s="194">
        <f>C493*E493</f>
        <v>0</v>
      </c>
    </row>
    <row r="494" spans="1:6" ht="15">
      <c r="A494" s="209"/>
      <c r="B494" s="231"/>
      <c r="C494" s="207"/>
      <c r="D494" s="254"/>
      <c r="E494" s="905"/>
      <c r="F494" s="194"/>
    </row>
    <row r="495" spans="1:6" ht="60">
      <c r="A495" s="209" t="s">
        <v>1115</v>
      </c>
      <c r="B495" s="231" t="s">
        <v>1020</v>
      </c>
      <c r="C495" s="207"/>
      <c r="D495" s="254"/>
      <c r="E495" s="905"/>
      <c r="F495" s="194"/>
    </row>
    <row r="496" spans="1:6" ht="15">
      <c r="A496" s="195"/>
      <c r="B496" s="231"/>
      <c r="C496" s="207">
        <v>12.1</v>
      </c>
      <c r="D496" s="254" t="s">
        <v>139</v>
      </c>
      <c r="E496" s="905"/>
      <c r="F496" s="194">
        <f>C496*E496</f>
        <v>0</v>
      </c>
    </row>
    <row r="497" spans="1:6" ht="15">
      <c r="A497" s="195"/>
      <c r="B497" s="231"/>
      <c r="C497" s="207"/>
      <c r="D497" s="254"/>
      <c r="E497" s="193"/>
      <c r="F497" s="194"/>
    </row>
    <row r="498" spans="1:6" ht="15">
      <c r="A498" s="205" t="s">
        <v>995</v>
      </c>
      <c r="B498" s="230" t="s">
        <v>1116</v>
      </c>
      <c r="C498" s="210"/>
      <c r="D498" s="202"/>
      <c r="E498" s="203"/>
      <c r="F498" s="204">
        <f>SUM(F243:F496)</f>
        <v>0</v>
      </c>
    </row>
    <row r="499" spans="1:6" ht="15">
      <c r="A499" s="205"/>
      <c r="B499" s="230"/>
      <c r="C499" s="210"/>
      <c r="D499" s="202"/>
      <c r="E499" s="203"/>
      <c r="F499" s="204"/>
    </row>
    <row r="500" spans="1:6" ht="15">
      <c r="A500" s="205" t="s">
        <v>1117</v>
      </c>
      <c r="B500" s="230" t="s">
        <v>1118</v>
      </c>
      <c r="C500" s="210"/>
      <c r="D500" s="202"/>
      <c r="E500" s="203"/>
      <c r="F500" s="204"/>
    </row>
    <row r="501" spans="1:6" ht="15">
      <c r="A501" s="195"/>
      <c r="B501" s="196"/>
      <c r="C501" s="197"/>
      <c r="D501" s="198"/>
      <c r="E501" s="199"/>
      <c r="F501" s="200"/>
    </row>
    <row r="502" spans="1:6" ht="45">
      <c r="A502" s="209" t="s">
        <v>1119</v>
      </c>
      <c r="B502" s="231" t="s">
        <v>1120</v>
      </c>
      <c r="C502" s="197"/>
      <c r="D502" s="198"/>
      <c r="E502" s="199"/>
      <c r="F502" s="200"/>
    </row>
    <row r="503" spans="1:6" ht="15">
      <c r="A503" s="195"/>
      <c r="B503" s="196"/>
      <c r="C503" s="235">
        <v>189.84</v>
      </c>
      <c r="D503" s="254" t="s">
        <v>139</v>
      </c>
      <c r="E503" s="905"/>
      <c r="F503" s="194">
        <f>C503*E503</f>
        <v>0</v>
      </c>
    </row>
    <row r="504" spans="1:6" ht="15">
      <c r="A504" s="195"/>
      <c r="B504" s="196"/>
      <c r="C504" s="235"/>
      <c r="D504" s="254"/>
      <c r="E504" s="905"/>
      <c r="F504" s="194"/>
    </row>
    <row r="505" spans="1:6" ht="45">
      <c r="A505" s="209" t="s">
        <v>1121</v>
      </c>
      <c r="B505" s="231" t="s">
        <v>1122</v>
      </c>
      <c r="C505" s="272"/>
      <c r="D505" s="198"/>
      <c r="E505" s="909"/>
      <c r="F505" s="200"/>
    </row>
    <row r="506" spans="1:6" ht="15">
      <c r="A506" s="195"/>
      <c r="B506" s="196"/>
      <c r="C506" s="235">
        <v>67.59</v>
      </c>
      <c r="D506" s="254" t="s">
        <v>139</v>
      </c>
      <c r="E506" s="905"/>
      <c r="F506" s="194">
        <f>C506*E506</f>
        <v>0</v>
      </c>
    </row>
    <row r="507" spans="1:6" ht="15">
      <c r="A507" s="195"/>
      <c r="B507" s="196"/>
      <c r="C507" s="208"/>
      <c r="D507" s="254"/>
      <c r="E507" s="905"/>
      <c r="F507" s="194"/>
    </row>
    <row r="508" spans="1:6" ht="45">
      <c r="A508" s="209" t="s">
        <v>1123</v>
      </c>
      <c r="B508" s="231" t="s">
        <v>1124</v>
      </c>
      <c r="C508" s="197"/>
      <c r="D508" s="198"/>
      <c r="E508" s="909"/>
      <c r="F508" s="200"/>
    </row>
    <row r="509" spans="1:6" ht="15">
      <c r="A509" s="195"/>
      <c r="B509" s="196"/>
      <c r="C509" s="207">
        <v>42</v>
      </c>
      <c r="D509" s="254" t="s">
        <v>853</v>
      </c>
      <c r="E509" s="905"/>
      <c r="F509" s="194">
        <f>C509*E509</f>
        <v>0</v>
      </c>
    </row>
    <row r="510" spans="1:6" ht="15">
      <c r="A510" s="195"/>
      <c r="B510" s="196"/>
      <c r="C510" s="207"/>
      <c r="D510" s="254"/>
      <c r="E510" s="905"/>
      <c r="F510" s="194"/>
    </row>
    <row r="511" spans="1:6" ht="45">
      <c r="A511" s="209" t="s">
        <v>1125</v>
      </c>
      <c r="B511" s="231" t="s">
        <v>1126</v>
      </c>
      <c r="C511" s="197"/>
      <c r="D511" s="198"/>
      <c r="E511" s="909"/>
      <c r="F511" s="200"/>
    </row>
    <row r="512" spans="1:6" ht="15">
      <c r="A512" s="195"/>
      <c r="B512" s="196"/>
      <c r="C512" s="207">
        <v>25.23</v>
      </c>
      <c r="D512" s="254" t="s">
        <v>128</v>
      </c>
      <c r="E512" s="905"/>
      <c r="F512" s="194">
        <f>C512*E512</f>
        <v>0</v>
      </c>
    </row>
    <row r="513" spans="1:6" ht="15">
      <c r="A513" s="195"/>
      <c r="B513" s="196"/>
      <c r="C513" s="207"/>
      <c r="D513" s="254"/>
      <c r="E513" s="905"/>
      <c r="F513" s="194"/>
    </row>
    <row r="514" spans="1:6" ht="60">
      <c r="A514" s="209" t="s">
        <v>1127</v>
      </c>
      <c r="B514" s="231" t="s">
        <v>1128</v>
      </c>
      <c r="C514" s="197"/>
      <c r="D514" s="198"/>
      <c r="E514" s="909"/>
      <c r="F514" s="200"/>
    </row>
    <row r="515" spans="1:6" ht="15">
      <c r="A515" s="195"/>
      <c r="B515" s="196"/>
      <c r="C515" s="207">
        <v>2.5</v>
      </c>
      <c r="D515" s="254" t="s">
        <v>128</v>
      </c>
      <c r="E515" s="905"/>
      <c r="F515" s="194">
        <f>C515*E515</f>
        <v>0</v>
      </c>
    </row>
    <row r="516" spans="1:6" ht="15">
      <c r="A516" s="195"/>
      <c r="B516" s="196"/>
      <c r="C516" s="207"/>
      <c r="D516" s="254"/>
      <c r="E516" s="905"/>
      <c r="F516" s="194"/>
    </row>
    <row r="517" spans="1:6" ht="30">
      <c r="A517" s="209" t="s">
        <v>1129</v>
      </c>
      <c r="B517" s="231" t="s">
        <v>1130</v>
      </c>
      <c r="C517" s="197"/>
      <c r="D517" s="198"/>
      <c r="E517" s="909"/>
      <c r="F517" s="200"/>
    </row>
    <row r="518" spans="1:6" ht="15">
      <c r="A518" s="195"/>
      <c r="B518" s="196"/>
      <c r="C518" s="207">
        <v>50</v>
      </c>
      <c r="D518" s="254" t="s">
        <v>139</v>
      </c>
      <c r="E518" s="905"/>
      <c r="F518" s="194">
        <f>C518*E518</f>
        <v>0</v>
      </c>
    </row>
    <row r="519" spans="1:6" ht="15">
      <c r="A519" s="195"/>
      <c r="B519" s="196"/>
      <c r="C519" s="208"/>
      <c r="D519" s="254"/>
      <c r="E519" s="193"/>
      <c r="F519" s="194"/>
    </row>
    <row r="520" spans="1:6" ht="30">
      <c r="A520" s="205" t="s">
        <v>1117</v>
      </c>
      <c r="B520" s="230" t="s">
        <v>1131</v>
      </c>
      <c r="C520" s="201"/>
      <c r="D520" s="202"/>
      <c r="E520" s="203"/>
      <c r="F520" s="204">
        <f>SUM(F503:F519)</f>
        <v>0</v>
      </c>
    </row>
    <row r="521" spans="1:6" ht="15">
      <c r="A521" s="195"/>
      <c r="B521" s="196"/>
      <c r="C521" s="208"/>
      <c r="D521" s="254"/>
      <c r="E521" s="193"/>
      <c r="F521" s="194"/>
    </row>
    <row r="522" spans="1:6" ht="15">
      <c r="A522" s="205" t="s">
        <v>1132</v>
      </c>
      <c r="B522" s="230" t="s">
        <v>1133</v>
      </c>
      <c r="C522" s="210"/>
      <c r="D522" s="202"/>
      <c r="E522" s="203"/>
      <c r="F522" s="204"/>
    </row>
    <row r="523" spans="1:6" ht="15">
      <c r="A523" s="195"/>
      <c r="B523" s="196"/>
      <c r="C523" s="208"/>
      <c r="D523" s="254"/>
      <c r="E523" s="193"/>
      <c r="F523" s="194"/>
    </row>
    <row r="524" spans="1:6" ht="45">
      <c r="A524" s="209" t="s">
        <v>1134</v>
      </c>
      <c r="B524" s="231" t="s">
        <v>1135</v>
      </c>
      <c r="C524" s="197"/>
      <c r="D524" s="198"/>
      <c r="E524" s="199"/>
      <c r="F524" s="200"/>
    </row>
    <row r="525" spans="1:6" ht="15">
      <c r="A525" s="195"/>
      <c r="B525" s="231"/>
      <c r="C525" s="207">
        <v>24</v>
      </c>
      <c r="D525" s="254" t="s">
        <v>169</v>
      </c>
      <c r="E525" s="905"/>
      <c r="F525" s="194">
        <f>C525*E525</f>
        <v>0</v>
      </c>
    </row>
    <row r="526" spans="1:6" ht="15">
      <c r="A526" s="195"/>
      <c r="B526" s="231"/>
      <c r="C526" s="207"/>
      <c r="D526" s="254"/>
      <c r="E526" s="905"/>
      <c r="F526" s="194"/>
    </row>
    <row r="527" spans="1:6" ht="75">
      <c r="A527" s="209" t="s">
        <v>1136</v>
      </c>
      <c r="B527" s="231" t="s">
        <v>1137</v>
      </c>
      <c r="C527" s="197"/>
      <c r="D527" s="198"/>
      <c r="E527" s="909"/>
      <c r="F527" s="200"/>
    </row>
    <row r="528" spans="1:6" ht="15">
      <c r="A528" s="195"/>
      <c r="B528" s="231"/>
      <c r="C528" s="207">
        <v>42.62</v>
      </c>
      <c r="D528" s="254" t="s">
        <v>169</v>
      </c>
      <c r="E528" s="905"/>
      <c r="F528" s="194">
        <f>C528*E528</f>
        <v>0</v>
      </c>
    </row>
    <row r="529" spans="1:6" ht="15">
      <c r="A529" s="195"/>
      <c r="B529" s="231"/>
      <c r="C529" s="207"/>
      <c r="D529" s="254"/>
      <c r="E529" s="905"/>
      <c r="F529" s="194"/>
    </row>
    <row r="530" spans="1:6" ht="90">
      <c r="A530" s="209" t="s">
        <v>1138</v>
      </c>
      <c r="B530" s="231" t="s">
        <v>1139</v>
      </c>
      <c r="C530" s="197"/>
      <c r="D530" s="198"/>
      <c r="E530" s="909"/>
      <c r="F530" s="200"/>
    </row>
    <row r="531" spans="1:6" ht="15">
      <c r="A531" s="195"/>
      <c r="B531" s="231"/>
      <c r="C531" s="207">
        <v>28.9</v>
      </c>
      <c r="D531" s="254" t="s">
        <v>169</v>
      </c>
      <c r="E531" s="905"/>
      <c r="F531" s="194">
        <f>C531*E531</f>
        <v>0</v>
      </c>
    </row>
    <row r="532" spans="1:6" ht="15">
      <c r="A532" s="195"/>
      <c r="B532" s="231"/>
      <c r="C532" s="207"/>
      <c r="D532" s="254"/>
      <c r="E532" s="905"/>
      <c r="F532" s="194"/>
    </row>
    <row r="533" spans="1:6" ht="90">
      <c r="A533" s="209" t="s">
        <v>1140</v>
      </c>
      <c r="B533" s="231" t="s">
        <v>1141</v>
      </c>
      <c r="C533" s="197"/>
      <c r="D533" s="198"/>
      <c r="E533" s="909"/>
      <c r="F533" s="200"/>
    </row>
    <row r="534" spans="1:6" ht="15">
      <c r="A534" s="195"/>
      <c r="B534" s="231"/>
      <c r="C534" s="207">
        <v>72.8</v>
      </c>
      <c r="D534" s="254" t="s">
        <v>169</v>
      </c>
      <c r="E534" s="905"/>
      <c r="F534" s="194">
        <f>C534*E534</f>
        <v>0</v>
      </c>
    </row>
    <row r="535" spans="1:6" ht="15">
      <c r="A535" s="195"/>
      <c r="B535" s="231"/>
      <c r="C535" s="207"/>
      <c r="D535" s="254"/>
      <c r="E535" s="905"/>
      <c r="F535" s="194"/>
    </row>
    <row r="536" spans="1:6" ht="75">
      <c r="A536" s="209" t="s">
        <v>1142</v>
      </c>
      <c r="B536" s="231" t="s">
        <v>1143</v>
      </c>
      <c r="C536" s="197"/>
      <c r="D536" s="198"/>
      <c r="E536" s="909"/>
      <c r="F536" s="200"/>
    </row>
    <row r="537" spans="1:6" ht="15">
      <c r="A537" s="195"/>
      <c r="B537" s="231"/>
      <c r="C537" s="207">
        <v>17.5</v>
      </c>
      <c r="D537" s="254" t="s">
        <v>169</v>
      </c>
      <c r="E537" s="905"/>
      <c r="F537" s="194">
        <f>C537*E537</f>
        <v>0</v>
      </c>
    </row>
    <row r="538" spans="1:6" ht="15">
      <c r="A538" s="195"/>
      <c r="B538" s="196"/>
      <c r="C538" s="208"/>
      <c r="D538" s="254"/>
      <c r="E538" s="193"/>
      <c r="F538" s="194"/>
    </row>
    <row r="539" spans="1:6" ht="15">
      <c r="A539" s="205" t="s">
        <v>1132</v>
      </c>
      <c r="B539" s="230" t="s">
        <v>1144</v>
      </c>
      <c r="C539" s="201"/>
      <c r="D539" s="202"/>
      <c r="E539" s="203"/>
      <c r="F539" s="204">
        <f>SUM(F525:F538)</f>
        <v>0</v>
      </c>
    </row>
    <row r="540" spans="1:6" ht="15">
      <c r="A540" s="195"/>
      <c r="B540" s="196"/>
      <c r="C540" s="207"/>
      <c r="D540" s="254"/>
      <c r="E540" s="193"/>
      <c r="F540" s="194"/>
    </row>
    <row r="541" spans="1:6" ht="15">
      <c r="A541" s="195" t="s">
        <v>621</v>
      </c>
      <c r="B541" s="196" t="s">
        <v>1145</v>
      </c>
      <c r="C541" s="197"/>
      <c r="D541" s="237"/>
      <c r="E541" s="199"/>
      <c r="F541" s="200">
        <f>F539+F520+F498</f>
        <v>0</v>
      </c>
    </row>
    <row r="542" spans="1:6" ht="15">
      <c r="A542" s="195"/>
      <c r="B542" s="196"/>
      <c r="C542" s="208"/>
      <c r="D542" s="254"/>
      <c r="E542" s="193"/>
      <c r="F542" s="194"/>
    </row>
    <row r="543" spans="1:6" ht="15">
      <c r="A543" s="196" t="s">
        <v>839</v>
      </c>
      <c r="B543" s="196" t="s">
        <v>840</v>
      </c>
      <c r="C543" s="273"/>
      <c r="D543" s="274"/>
      <c r="E543" s="275"/>
      <c r="F543" s="276"/>
    </row>
    <row r="544" spans="1:6" ht="15">
      <c r="A544" s="277"/>
      <c r="B544" s="277"/>
      <c r="C544" s="273"/>
      <c r="D544" s="274"/>
      <c r="E544" s="275"/>
      <c r="F544" s="276"/>
    </row>
    <row r="545" spans="1:6" ht="15">
      <c r="A545" s="206" t="s">
        <v>1146</v>
      </c>
      <c r="B545" s="206" t="s">
        <v>1147</v>
      </c>
      <c r="C545" s="278"/>
      <c r="D545" s="279"/>
      <c r="E545" s="275"/>
      <c r="F545" s="276"/>
    </row>
    <row r="546" spans="1:6" ht="15">
      <c r="A546" s="206"/>
      <c r="B546" s="206"/>
      <c r="C546" s="278"/>
      <c r="D546" s="279"/>
      <c r="E546" s="275"/>
      <c r="F546" s="276"/>
    </row>
    <row r="547" spans="1:6" ht="15">
      <c r="A547" s="277" t="s">
        <v>1148</v>
      </c>
      <c r="B547" s="277" t="s">
        <v>1149</v>
      </c>
      <c r="C547" s="273"/>
      <c r="D547" s="274"/>
      <c r="E547" s="275"/>
      <c r="F547" s="276"/>
    </row>
    <row r="548" spans="1:6" ht="15">
      <c r="A548" s="277"/>
      <c r="B548" s="277" t="s">
        <v>1150</v>
      </c>
      <c r="C548" s="280">
        <v>15</v>
      </c>
      <c r="D548" s="280" t="s">
        <v>853</v>
      </c>
      <c r="E548" s="905"/>
      <c r="F548" s="276">
        <f>C548*E548</f>
        <v>0</v>
      </c>
    </row>
    <row r="549" spans="1:6" ht="15">
      <c r="A549" s="277"/>
      <c r="B549" s="277"/>
      <c r="C549" s="281"/>
      <c r="D549" s="280"/>
      <c r="E549" s="910"/>
      <c r="F549" s="276"/>
    </row>
    <row r="550" spans="1:6" ht="45">
      <c r="A550" s="209"/>
      <c r="B550" s="190" t="s">
        <v>1151</v>
      </c>
      <c r="C550" s="253"/>
      <c r="D550" s="208"/>
      <c r="E550" s="905"/>
      <c r="F550" s="194"/>
    </row>
    <row r="551" spans="1:6" ht="15">
      <c r="A551" s="282" t="s">
        <v>1152</v>
      </c>
      <c r="B551" s="282" t="s">
        <v>1153</v>
      </c>
      <c r="C551" s="283">
        <v>2</v>
      </c>
      <c r="D551" s="280" t="s">
        <v>853</v>
      </c>
      <c r="E551" s="905"/>
      <c r="F551" s="276">
        <f>C551*E551</f>
        <v>0</v>
      </c>
    </row>
    <row r="552" spans="1:6" ht="15">
      <c r="A552" s="282" t="s">
        <v>1154</v>
      </c>
      <c r="B552" s="282" t="s">
        <v>1155</v>
      </c>
      <c r="C552" s="274">
        <v>7</v>
      </c>
      <c r="D552" s="280" t="s">
        <v>853</v>
      </c>
      <c r="E552" s="905"/>
      <c r="F552" s="276">
        <f>C552*E552</f>
        <v>0</v>
      </c>
    </row>
    <row r="553" spans="1:6" ht="15">
      <c r="A553" s="282" t="s">
        <v>1156</v>
      </c>
      <c r="B553" s="282" t="s">
        <v>1157</v>
      </c>
      <c r="C553" s="283">
        <v>2</v>
      </c>
      <c r="D553" s="280" t="s">
        <v>853</v>
      </c>
      <c r="E553" s="905"/>
      <c r="F553" s="276">
        <f>C553*E553</f>
        <v>0</v>
      </c>
    </row>
    <row r="554" spans="1:6" ht="15">
      <c r="A554" s="282" t="s">
        <v>1158</v>
      </c>
      <c r="B554" s="282" t="s">
        <v>1159</v>
      </c>
      <c r="C554" s="283">
        <v>3</v>
      </c>
      <c r="D554" s="280" t="s">
        <v>853</v>
      </c>
      <c r="E554" s="905"/>
      <c r="F554" s="276">
        <f>C554*E554</f>
        <v>0</v>
      </c>
    </row>
    <row r="555" spans="1:6" ht="15">
      <c r="A555" s="282" t="s">
        <v>1160</v>
      </c>
      <c r="B555" s="282" t="s">
        <v>1161</v>
      </c>
      <c r="C555" s="283">
        <v>1</v>
      </c>
      <c r="D555" s="280" t="s">
        <v>853</v>
      </c>
      <c r="E555" s="905"/>
      <c r="F555" s="276">
        <f>C555*E555</f>
        <v>0</v>
      </c>
    </row>
    <row r="556" spans="1:6" ht="15">
      <c r="A556" s="277"/>
      <c r="B556" s="277"/>
      <c r="C556" s="281"/>
      <c r="D556" s="280"/>
      <c r="E556" s="910"/>
      <c r="F556" s="276"/>
    </row>
    <row r="557" spans="1:6" ht="15">
      <c r="A557" s="277"/>
      <c r="B557" s="277" t="s">
        <v>1162</v>
      </c>
      <c r="C557" s="273"/>
      <c r="D557" s="274"/>
      <c r="E557" s="910"/>
      <c r="F557" s="276"/>
    </row>
    <row r="558" spans="1:6" ht="15">
      <c r="A558" s="277"/>
      <c r="B558" s="277" t="s">
        <v>1163</v>
      </c>
      <c r="C558" s="273"/>
      <c r="D558" s="274"/>
      <c r="E558" s="910"/>
      <c r="F558" s="276"/>
    </row>
    <row r="559" spans="1:6" ht="15">
      <c r="A559" s="277"/>
      <c r="B559" s="277" t="s">
        <v>1164</v>
      </c>
      <c r="C559" s="273"/>
      <c r="D559" s="274"/>
      <c r="E559" s="910"/>
      <c r="F559" s="276"/>
    </row>
    <row r="560" spans="1:6" ht="15">
      <c r="A560" s="277" t="s">
        <v>1160</v>
      </c>
      <c r="B560" s="277" t="s">
        <v>1165</v>
      </c>
      <c r="C560" s="283">
        <v>4</v>
      </c>
      <c r="D560" s="280" t="s">
        <v>853</v>
      </c>
      <c r="E560" s="905"/>
      <c r="F560" s="276">
        <f>C560*E560</f>
        <v>0</v>
      </c>
    </row>
    <row r="561" spans="1:6" ht="15">
      <c r="A561" s="277"/>
      <c r="B561" s="277"/>
      <c r="C561" s="280"/>
      <c r="D561" s="280"/>
      <c r="E561" s="905"/>
      <c r="F561" s="276"/>
    </row>
    <row r="562" spans="1:6" ht="15">
      <c r="A562" s="277"/>
      <c r="B562" s="277" t="s">
        <v>1162</v>
      </c>
      <c r="C562" s="284"/>
      <c r="D562" s="274"/>
      <c r="E562" s="910"/>
      <c r="F562" s="276"/>
    </row>
    <row r="563" spans="1:6" ht="15">
      <c r="A563" s="277"/>
      <c r="B563" s="277" t="s">
        <v>1163</v>
      </c>
      <c r="C563" s="284"/>
      <c r="D563" s="274"/>
      <c r="E563" s="910"/>
      <c r="F563" s="276"/>
    </row>
    <row r="564" spans="1:6" ht="15">
      <c r="A564" s="277"/>
      <c r="B564" s="277" t="s">
        <v>1166</v>
      </c>
      <c r="C564" s="284"/>
      <c r="D564" s="274"/>
      <c r="E564" s="910"/>
      <c r="F564" s="276"/>
    </row>
    <row r="565" spans="1:6" ht="15">
      <c r="A565" s="277" t="s">
        <v>1167</v>
      </c>
      <c r="B565" s="277" t="s">
        <v>1165</v>
      </c>
      <c r="C565" s="283">
        <v>4</v>
      </c>
      <c r="D565" s="280" t="s">
        <v>853</v>
      </c>
      <c r="E565" s="905"/>
      <c r="F565" s="276">
        <f>C565*E565</f>
        <v>0</v>
      </c>
    </row>
    <row r="566" spans="1:6" ht="15">
      <c r="A566" s="277"/>
      <c r="B566" s="277"/>
      <c r="C566" s="281"/>
      <c r="D566" s="280"/>
      <c r="E566" s="910"/>
      <c r="F566" s="276"/>
    </row>
    <row r="567" spans="1:6" ht="15">
      <c r="A567" s="277"/>
      <c r="B567" s="277" t="s">
        <v>1168</v>
      </c>
      <c r="C567" s="273"/>
      <c r="D567" s="274"/>
      <c r="E567" s="910"/>
      <c r="F567" s="276"/>
    </row>
    <row r="568" spans="1:6" ht="15">
      <c r="A568" s="277"/>
      <c r="B568" s="277" t="s">
        <v>1169</v>
      </c>
      <c r="C568" s="273"/>
      <c r="D568" s="274"/>
      <c r="E568" s="910"/>
      <c r="F568" s="276"/>
    </row>
    <row r="569" spans="1:6" ht="15">
      <c r="A569" s="277"/>
      <c r="B569" s="277" t="s">
        <v>1170</v>
      </c>
      <c r="C569" s="273"/>
      <c r="D569" s="274"/>
      <c r="E569" s="910"/>
      <c r="F569" s="276"/>
    </row>
    <row r="570" spans="1:6" ht="15">
      <c r="A570" s="277" t="s">
        <v>1171</v>
      </c>
      <c r="B570" s="277" t="s">
        <v>1172</v>
      </c>
      <c r="C570" s="280">
        <v>8</v>
      </c>
      <c r="D570" s="280" t="s">
        <v>853</v>
      </c>
      <c r="E570" s="905"/>
      <c r="F570" s="276">
        <f>C570*E570</f>
        <v>0</v>
      </c>
    </row>
    <row r="571" spans="1:6" ht="15">
      <c r="A571" s="277" t="s">
        <v>1173</v>
      </c>
      <c r="B571" s="277" t="s">
        <v>1174</v>
      </c>
      <c r="C571" s="280">
        <v>6</v>
      </c>
      <c r="D571" s="280" t="s">
        <v>853</v>
      </c>
      <c r="E571" s="905"/>
      <c r="F571" s="276">
        <f>C571*E571</f>
        <v>0</v>
      </c>
    </row>
    <row r="572" spans="1:6" ht="15">
      <c r="A572" s="277"/>
      <c r="B572" s="277"/>
      <c r="C572" s="281"/>
      <c r="D572" s="280"/>
      <c r="E572" s="275"/>
      <c r="F572" s="276"/>
    </row>
    <row r="573" spans="1:6" ht="15">
      <c r="A573" s="206" t="s">
        <v>1146</v>
      </c>
      <c r="B573" s="206" t="s">
        <v>1175</v>
      </c>
      <c r="C573" s="278"/>
      <c r="D573" s="279"/>
      <c r="E573" s="275"/>
      <c r="F573" s="285">
        <f>SUM(F547:F572)</f>
        <v>0</v>
      </c>
    </row>
    <row r="574" spans="1:6" ht="15">
      <c r="A574" s="277"/>
      <c r="B574" s="277"/>
      <c r="C574" s="273"/>
      <c r="D574" s="274"/>
      <c r="E574" s="275"/>
      <c r="F574" s="276"/>
    </row>
    <row r="575" spans="1:6" ht="15">
      <c r="A575" s="206" t="s">
        <v>1176</v>
      </c>
      <c r="B575" s="206" t="s">
        <v>1177</v>
      </c>
      <c r="C575" s="278"/>
      <c r="D575" s="279"/>
      <c r="E575" s="275"/>
      <c r="F575" s="276"/>
    </row>
    <row r="576" spans="1:6" ht="15">
      <c r="A576" s="277"/>
      <c r="B576" s="277"/>
      <c r="C576" s="273"/>
      <c r="D576" s="274"/>
      <c r="E576" s="275"/>
      <c r="F576" s="276"/>
    </row>
    <row r="577" spans="1:6" ht="15">
      <c r="A577" s="277"/>
      <c r="B577" s="277" t="s">
        <v>1178</v>
      </c>
      <c r="C577" s="273"/>
      <c r="D577" s="274"/>
      <c r="E577" s="275"/>
      <c r="F577" s="276"/>
    </row>
    <row r="578" spans="1:6" ht="15">
      <c r="A578" s="277"/>
      <c r="B578" s="277" t="s">
        <v>1179</v>
      </c>
      <c r="C578" s="273"/>
      <c r="D578" s="274"/>
      <c r="E578" s="275"/>
      <c r="F578" s="276"/>
    </row>
    <row r="579" spans="1:6" ht="15">
      <c r="A579" s="277"/>
      <c r="B579" s="277" t="s">
        <v>1180</v>
      </c>
      <c r="C579" s="273"/>
      <c r="D579" s="274"/>
      <c r="E579" s="275"/>
      <c r="F579" s="276"/>
    </row>
    <row r="580" spans="1:6" ht="15">
      <c r="A580" s="277"/>
      <c r="B580" s="277" t="s">
        <v>1181</v>
      </c>
      <c r="C580" s="273"/>
      <c r="D580" s="274"/>
      <c r="E580" s="275"/>
      <c r="F580" s="276"/>
    </row>
    <row r="581" spans="1:6" ht="15">
      <c r="A581" s="277" t="s">
        <v>1182</v>
      </c>
      <c r="B581" s="277" t="s">
        <v>1183</v>
      </c>
      <c r="C581" s="280">
        <v>637.12</v>
      </c>
      <c r="D581" s="280" t="s">
        <v>169</v>
      </c>
      <c r="E581" s="905"/>
      <c r="F581" s="276">
        <f>C581*E581</f>
        <v>0</v>
      </c>
    </row>
    <row r="582" spans="1:6" ht="15">
      <c r="A582" s="277" t="s">
        <v>1184</v>
      </c>
      <c r="B582" s="277" t="s">
        <v>1185</v>
      </c>
      <c r="C582" s="280">
        <v>1.9500000000000002</v>
      </c>
      <c r="D582" s="280" t="s">
        <v>139</v>
      </c>
      <c r="E582" s="905"/>
      <c r="F582" s="276">
        <f>C582*E582</f>
        <v>0</v>
      </c>
    </row>
    <row r="583" spans="1:6" ht="15">
      <c r="A583" s="277"/>
      <c r="B583" s="277"/>
      <c r="C583" s="280"/>
      <c r="D583" s="280"/>
      <c r="E583" s="905"/>
      <c r="F583" s="276"/>
    </row>
    <row r="584" spans="1:6" ht="15">
      <c r="A584" s="277"/>
      <c r="B584" s="277" t="s">
        <v>1178</v>
      </c>
      <c r="C584" s="280"/>
      <c r="D584" s="280"/>
      <c r="E584" s="905"/>
      <c r="F584" s="276"/>
    </row>
    <row r="585" spans="1:6" ht="15">
      <c r="A585" s="277"/>
      <c r="B585" s="277" t="s">
        <v>1186</v>
      </c>
      <c r="C585" s="280"/>
      <c r="D585" s="280"/>
      <c r="E585" s="905"/>
      <c r="F585" s="276"/>
    </row>
    <row r="586" spans="1:6" ht="15">
      <c r="A586" s="277"/>
      <c r="B586" s="277" t="s">
        <v>1180</v>
      </c>
      <c r="C586" s="280"/>
      <c r="D586" s="280"/>
      <c r="E586" s="905"/>
      <c r="F586" s="276"/>
    </row>
    <row r="587" spans="1:6" ht="15">
      <c r="A587" s="277"/>
      <c r="B587" s="277" t="s">
        <v>1181</v>
      </c>
      <c r="C587" s="280"/>
      <c r="D587" s="280"/>
      <c r="E587" s="905"/>
      <c r="F587" s="276"/>
    </row>
    <row r="588" spans="1:6" ht="15">
      <c r="A588" s="277"/>
      <c r="B588" s="277" t="s">
        <v>1187</v>
      </c>
      <c r="C588" s="280"/>
      <c r="D588" s="280"/>
      <c r="E588" s="905"/>
      <c r="F588" s="276"/>
    </row>
    <row r="589" spans="1:6" ht="15">
      <c r="A589" s="277" t="s">
        <v>1188</v>
      </c>
      <c r="B589" s="277" t="s">
        <v>1183</v>
      </c>
      <c r="C589" s="280">
        <v>60.32</v>
      </c>
      <c r="D589" s="280" t="s">
        <v>169</v>
      </c>
      <c r="E589" s="905"/>
      <c r="F589" s="276">
        <f>C589*E589</f>
        <v>0</v>
      </c>
    </row>
    <row r="590" spans="1:6" ht="15">
      <c r="A590" s="277"/>
      <c r="B590" s="277"/>
      <c r="C590" s="280"/>
      <c r="D590" s="280"/>
      <c r="E590" s="910"/>
      <c r="F590" s="276"/>
    </row>
    <row r="591" spans="1:6" ht="45">
      <c r="A591" s="209" t="s">
        <v>1189</v>
      </c>
      <c r="B591" s="190" t="s">
        <v>1190</v>
      </c>
      <c r="C591" s="207"/>
      <c r="D591" s="192"/>
      <c r="E591" s="905"/>
      <c r="F591" s="194"/>
    </row>
    <row r="592" spans="1:6" ht="15">
      <c r="A592" s="209"/>
      <c r="B592" s="190"/>
      <c r="C592" s="280">
        <v>300.26</v>
      </c>
      <c r="D592" s="254" t="s">
        <v>169</v>
      </c>
      <c r="E592" s="905"/>
      <c r="F592" s="194">
        <f>C592*E592</f>
        <v>0</v>
      </c>
    </row>
    <row r="593" spans="1:6" ht="15">
      <c r="A593" s="209"/>
      <c r="B593" s="190"/>
      <c r="C593" s="280"/>
      <c r="D593" s="254"/>
      <c r="E593" s="905"/>
      <c r="F593" s="194"/>
    </row>
    <row r="594" spans="2:6" ht="15">
      <c r="B594" s="190" t="s">
        <v>1191</v>
      </c>
      <c r="C594" s="280"/>
      <c r="D594" s="254"/>
      <c r="E594" s="905"/>
      <c r="F594" s="194"/>
    </row>
    <row r="595" spans="1:6" ht="30">
      <c r="A595" s="209"/>
      <c r="B595" s="190" t="s">
        <v>1186</v>
      </c>
      <c r="C595" s="280"/>
      <c r="D595" s="254"/>
      <c r="E595" s="905"/>
      <c r="F595" s="194"/>
    </row>
    <row r="596" spans="1:6" ht="15">
      <c r="A596" s="209"/>
      <c r="B596" s="190" t="s">
        <v>1192</v>
      </c>
      <c r="C596" s="280"/>
      <c r="D596" s="254"/>
      <c r="E596" s="905"/>
      <c r="F596" s="194"/>
    </row>
    <row r="597" spans="1:6" ht="30">
      <c r="A597" s="209"/>
      <c r="B597" s="190" t="s">
        <v>1181</v>
      </c>
      <c r="C597" s="280"/>
      <c r="D597" s="254"/>
      <c r="E597" s="905"/>
      <c r="F597" s="194"/>
    </row>
    <row r="598" spans="1:6" ht="30">
      <c r="A598" s="209" t="s">
        <v>1193</v>
      </c>
      <c r="B598" s="190" t="s">
        <v>1194</v>
      </c>
      <c r="C598" s="280">
        <v>0.82</v>
      </c>
      <c r="D598" s="280" t="s">
        <v>139</v>
      </c>
      <c r="E598" s="905"/>
      <c r="F598" s="276">
        <f>C598*E598</f>
        <v>0</v>
      </c>
    </row>
    <row r="599" spans="1:6" ht="15">
      <c r="A599" s="277"/>
      <c r="B599" s="286"/>
      <c r="C599" s="281"/>
      <c r="D599" s="280"/>
      <c r="E599" s="275"/>
      <c r="F599" s="276"/>
    </row>
    <row r="600" spans="1:6" ht="15">
      <c r="A600" s="206" t="s">
        <v>1176</v>
      </c>
      <c r="B600" s="206" t="s">
        <v>1195</v>
      </c>
      <c r="C600" s="278"/>
      <c r="D600" s="279"/>
      <c r="E600" s="275"/>
      <c r="F600" s="285">
        <f>SUM(F578:F599)</f>
        <v>0</v>
      </c>
    </row>
    <row r="601" spans="1:6" ht="15">
      <c r="A601" s="277"/>
      <c r="B601" s="277"/>
      <c r="C601" s="273"/>
      <c r="D601" s="274"/>
      <c r="E601" s="275"/>
      <c r="F601" s="276"/>
    </row>
    <row r="602" spans="1:6" ht="15">
      <c r="A602" s="195" t="s">
        <v>839</v>
      </c>
      <c r="B602" s="196" t="s">
        <v>1196</v>
      </c>
      <c r="C602" s="197"/>
      <c r="D602" s="198"/>
      <c r="E602" s="199"/>
      <c r="F602" s="200">
        <f>F600+F573</f>
        <v>0</v>
      </c>
    </row>
    <row r="603" spans="1:6" ht="15">
      <c r="A603" s="195"/>
      <c r="B603" s="196"/>
      <c r="C603" s="225"/>
      <c r="D603" s="192"/>
      <c r="E603" s="193"/>
      <c r="F603" s="204"/>
    </row>
    <row r="604" spans="1:6" ht="15">
      <c r="A604" s="195" t="s">
        <v>841</v>
      </c>
      <c r="B604" s="196" t="s">
        <v>842</v>
      </c>
      <c r="C604" s="197"/>
      <c r="D604" s="198"/>
      <c r="E604" s="199"/>
      <c r="F604" s="200"/>
    </row>
    <row r="605" spans="1:6" ht="15">
      <c r="A605" s="195"/>
      <c r="B605" s="196"/>
      <c r="C605" s="197"/>
      <c r="D605" s="198"/>
      <c r="E605" s="199"/>
      <c r="F605" s="200"/>
    </row>
    <row r="606" spans="1:6" ht="15">
      <c r="A606" s="262"/>
      <c r="B606" s="239"/>
      <c r="C606" s="243"/>
      <c r="D606" s="254"/>
      <c r="E606" s="245"/>
      <c r="F606" s="255"/>
    </row>
    <row r="607" spans="1:6" ht="15">
      <c r="A607" s="205" t="s">
        <v>1197</v>
      </c>
      <c r="B607" s="206" t="s">
        <v>1198</v>
      </c>
      <c r="C607" s="201"/>
      <c r="D607" s="202"/>
      <c r="E607" s="203"/>
      <c r="F607" s="204"/>
    </row>
    <row r="608" spans="1:6" ht="15">
      <c r="A608" s="247"/>
      <c r="B608" s="216"/>
      <c r="C608" s="248"/>
      <c r="D608" s="287"/>
      <c r="E608" s="250"/>
      <c r="F608" s="288"/>
    </row>
    <row r="609" spans="1:6" ht="15">
      <c r="A609" s="209" t="s">
        <v>1199</v>
      </c>
      <c r="B609" s="190" t="s">
        <v>1200</v>
      </c>
      <c r="C609" s="208"/>
      <c r="D609" s="192"/>
      <c r="E609" s="193"/>
      <c r="F609" s="194"/>
    </row>
    <row r="610" spans="1:6" ht="15">
      <c r="A610" s="209"/>
      <c r="B610" s="190"/>
      <c r="C610" s="207">
        <v>60</v>
      </c>
      <c r="D610" s="254" t="s">
        <v>146</v>
      </c>
      <c r="E610" s="905"/>
      <c r="F610" s="194">
        <f>C610*E610</f>
        <v>0</v>
      </c>
    </row>
    <row r="611" spans="1:6" ht="15">
      <c r="A611" s="252"/>
      <c r="B611" s="239"/>
      <c r="C611" s="243"/>
      <c r="D611" s="254"/>
      <c r="E611" s="245"/>
      <c r="F611" s="255"/>
    </row>
    <row r="612" spans="1:6" ht="15">
      <c r="A612" s="205" t="s">
        <v>1197</v>
      </c>
      <c r="B612" s="206" t="s">
        <v>1201</v>
      </c>
      <c r="C612" s="201"/>
      <c r="D612" s="202"/>
      <c r="E612" s="203"/>
      <c r="F612" s="204">
        <f>SUM(F610:F610)</f>
        <v>0</v>
      </c>
    </row>
    <row r="613" spans="1:6" ht="15">
      <c r="A613" s="209"/>
      <c r="B613" s="289"/>
      <c r="C613" s="253"/>
      <c r="D613" s="254"/>
      <c r="E613" s="245"/>
      <c r="F613" s="255"/>
    </row>
    <row r="614" spans="1:6" ht="15">
      <c r="A614" s="195" t="s">
        <v>841</v>
      </c>
      <c r="B614" s="196" t="s">
        <v>1202</v>
      </c>
      <c r="C614" s="271"/>
      <c r="D614" s="198"/>
      <c r="E614" s="199"/>
      <c r="F614" s="200">
        <f>SUM(F612)</f>
        <v>0</v>
      </c>
    </row>
  </sheetData>
  <sheetProtection password="EA3C" sheet="1"/>
  <mergeCells count="1">
    <mergeCell ref="B239:C239"/>
  </mergeCells>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rowBreaks count="1" manualBreakCount="1">
    <brk id="19" max="255" man="1"/>
  </rowBreaks>
</worksheet>
</file>

<file path=xl/worksheets/sheet6.xml><?xml version="1.0" encoding="utf-8"?>
<worksheet xmlns="http://schemas.openxmlformats.org/spreadsheetml/2006/main" xmlns:r="http://schemas.openxmlformats.org/officeDocument/2006/relationships">
  <dimension ref="A1:G123"/>
  <sheetViews>
    <sheetView view="pageBreakPreview" zoomScaleSheetLayoutView="100" zoomScalePageLayoutView="0" workbookViewId="0" topLeftCell="A1">
      <selection activeCell="F14" sqref="F14"/>
    </sheetView>
  </sheetViews>
  <sheetFormatPr defaultColWidth="9.00390625" defaultRowHeight="12.75"/>
  <cols>
    <col min="1" max="1" width="7.00390625" style="290" customWidth="1"/>
    <col min="2" max="2" width="37.375" style="290" customWidth="1"/>
    <col min="3" max="3" width="10.625" style="290" customWidth="1"/>
    <col min="4" max="4" width="5.125" style="290" customWidth="1"/>
    <col min="5" max="5" width="11.625" style="290" customWidth="1"/>
    <col min="6" max="6" width="17.375" style="290" customWidth="1"/>
    <col min="7" max="7" width="10.125" style="290" customWidth="1"/>
  </cols>
  <sheetData>
    <row r="1" spans="1:6" ht="12.75">
      <c r="A1" s="291" t="s">
        <v>1203</v>
      </c>
      <c r="B1" s="291" t="s">
        <v>1204</v>
      </c>
      <c r="C1" s="292"/>
      <c r="D1" s="292"/>
      <c r="E1" s="292"/>
      <c r="F1" s="292"/>
    </row>
    <row r="2" spans="1:6" ht="12.75">
      <c r="A2" s="292"/>
      <c r="B2" s="292"/>
      <c r="C2" s="292"/>
      <c r="D2" s="292"/>
      <c r="E2" s="292"/>
      <c r="F2" s="292"/>
    </row>
    <row r="3" spans="1:6" ht="15">
      <c r="A3" s="293" t="s">
        <v>824</v>
      </c>
      <c r="B3" s="294" t="s">
        <v>825</v>
      </c>
      <c r="C3" s="295"/>
      <c r="D3" s="295"/>
      <c r="E3" s="295"/>
      <c r="F3" s="296" t="s">
        <v>826</v>
      </c>
    </row>
    <row r="4" spans="1:6" ht="15">
      <c r="A4" s="164"/>
      <c r="B4" s="165"/>
      <c r="C4" s="292"/>
      <c r="D4" s="292"/>
      <c r="E4" s="292"/>
      <c r="F4" s="166"/>
    </row>
    <row r="5" spans="1:6" ht="15">
      <c r="A5" s="297" t="s">
        <v>1205</v>
      </c>
      <c r="B5" s="298" t="s">
        <v>1206</v>
      </c>
      <c r="C5" s="295"/>
      <c r="D5" s="295"/>
      <c r="E5" s="295"/>
      <c r="F5" s="160"/>
    </row>
    <row r="6" spans="1:6" ht="15">
      <c r="A6" s="167" t="s">
        <v>827</v>
      </c>
      <c r="B6" s="168" t="s">
        <v>828</v>
      </c>
      <c r="C6" s="292"/>
      <c r="D6" s="292"/>
      <c r="E6" s="292"/>
      <c r="F6" s="299">
        <f>F46</f>
        <v>0</v>
      </c>
    </row>
    <row r="7" spans="1:6" ht="15">
      <c r="A7" s="167" t="s">
        <v>314</v>
      </c>
      <c r="B7" s="168" t="s">
        <v>829</v>
      </c>
      <c r="C7" s="292"/>
      <c r="D7" s="292"/>
      <c r="E7" s="292"/>
      <c r="F7" s="299">
        <f>F95</f>
        <v>0</v>
      </c>
    </row>
    <row r="8" spans="1:6" ht="15">
      <c r="A8" s="167" t="s">
        <v>830</v>
      </c>
      <c r="B8" s="168" t="s">
        <v>831</v>
      </c>
      <c r="C8" s="292"/>
      <c r="D8" s="292"/>
      <c r="E8" s="292"/>
      <c r="F8" s="299">
        <v>0</v>
      </c>
    </row>
    <row r="9" spans="1:6" ht="15">
      <c r="A9" s="167" t="s">
        <v>1207</v>
      </c>
      <c r="B9" s="168" t="s">
        <v>838</v>
      </c>
      <c r="C9" s="292"/>
      <c r="D9" s="292"/>
      <c r="E9" s="292"/>
      <c r="F9" s="299">
        <v>0</v>
      </c>
    </row>
    <row r="10" spans="1:6" ht="15">
      <c r="A10" s="167" t="s">
        <v>621</v>
      </c>
      <c r="B10" s="168" t="s">
        <v>1208</v>
      </c>
      <c r="C10" s="292"/>
      <c r="D10" s="292"/>
      <c r="E10" s="292"/>
      <c r="F10" s="299">
        <f>F123</f>
        <v>0</v>
      </c>
    </row>
    <row r="11" spans="1:6" ht="15">
      <c r="A11" s="167" t="s">
        <v>839</v>
      </c>
      <c r="B11" s="168" t="s">
        <v>842</v>
      </c>
      <c r="C11" s="292"/>
      <c r="D11" s="292"/>
      <c r="E11" s="292"/>
      <c r="F11" s="299">
        <v>0</v>
      </c>
    </row>
    <row r="12" spans="1:6" ht="15">
      <c r="A12" s="167"/>
      <c r="B12" s="81"/>
      <c r="C12" s="292"/>
      <c r="D12" s="292"/>
      <c r="E12" s="292"/>
      <c r="F12" s="300"/>
    </row>
    <row r="13" spans="1:6" ht="15">
      <c r="A13" s="301"/>
      <c r="B13" s="298" t="s">
        <v>147</v>
      </c>
      <c r="C13" s="295"/>
      <c r="D13" s="295"/>
      <c r="E13" s="295"/>
      <c r="F13" s="302">
        <f>SUM(F6:F12)</f>
        <v>0</v>
      </c>
    </row>
    <row r="14" spans="1:6" ht="15">
      <c r="A14" s="164"/>
      <c r="B14" s="165"/>
      <c r="C14" s="292"/>
      <c r="D14" s="292"/>
      <c r="E14" s="292"/>
      <c r="F14" s="300"/>
    </row>
    <row r="15" spans="1:6" ht="15">
      <c r="A15" s="303"/>
      <c r="B15" s="304" t="s">
        <v>672</v>
      </c>
      <c r="C15" s="295"/>
      <c r="D15" s="295"/>
      <c r="E15" s="295"/>
      <c r="F15" s="305">
        <f>F13*0.2</f>
        <v>0</v>
      </c>
    </row>
    <row r="16" spans="1:6" ht="15">
      <c r="A16" s="176"/>
      <c r="B16" s="306" t="s">
        <v>147</v>
      </c>
      <c r="C16" s="307"/>
      <c r="D16" s="307"/>
      <c r="E16" s="307"/>
      <c r="F16" s="308">
        <f>SUM(F13,F15)</f>
        <v>0</v>
      </c>
    </row>
    <row r="17" spans="1:6" ht="12.75">
      <c r="A17" s="292"/>
      <c r="B17" s="292"/>
      <c r="C17" s="292"/>
      <c r="D17" s="292"/>
      <c r="E17" s="292"/>
      <c r="F17" s="292"/>
    </row>
    <row r="18" spans="1:6" ht="12.75">
      <c r="A18" s="292"/>
      <c r="B18" s="292"/>
      <c r="C18" s="292"/>
      <c r="D18" s="292"/>
      <c r="E18" s="292"/>
      <c r="F18" s="292"/>
    </row>
    <row r="19" spans="1:7" ht="30">
      <c r="A19" s="309" t="s">
        <v>824</v>
      </c>
      <c r="B19" s="310" t="s">
        <v>825</v>
      </c>
      <c r="C19" s="311" t="s">
        <v>843</v>
      </c>
      <c r="D19" s="312" t="s">
        <v>844</v>
      </c>
      <c r="E19" s="311" t="s">
        <v>845</v>
      </c>
      <c r="F19" s="313" t="s">
        <v>826</v>
      </c>
      <c r="G19" s="314"/>
    </row>
    <row r="20" spans="1:7" ht="15">
      <c r="A20" s="189"/>
      <c r="B20" s="190"/>
      <c r="C20" s="207"/>
      <c r="D20" s="192"/>
      <c r="E20" s="207"/>
      <c r="F20" s="212"/>
      <c r="G20" s="191"/>
    </row>
    <row r="21" spans="1:7" ht="15">
      <c r="A21" s="195" t="s">
        <v>827</v>
      </c>
      <c r="B21" s="196" t="s">
        <v>828</v>
      </c>
      <c r="C21" s="271"/>
      <c r="D21" s="198"/>
      <c r="E21" s="271"/>
      <c r="F21" s="315"/>
      <c r="G21" s="271"/>
    </row>
    <row r="22" spans="1:7" ht="15">
      <c r="A22" s="189"/>
      <c r="B22" s="196"/>
      <c r="C22" s="210"/>
      <c r="D22" s="202"/>
      <c r="E22" s="210"/>
      <c r="F22" s="211"/>
      <c r="G22" s="210"/>
    </row>
    <row r="23" spans="1:7" ht="15">
      <c r="A23" s="205" t="s">
        <v>846</v>
      </c>
      <c r="B23" s="206" t="s">
        <v>847</v>
      </c>
      <c r="C23" s="210"/>
      <c r="D23" s="202"/>
      <c r="E23" s="210"/>
      <c r="F23" s="211"/>
      <c r="G23" s="210"/>
    </row>
    <row r="24" spans="1:7" ht="15">
      <c r="A24" s="189"/>
      <c r="B24" s="190"/>
      <c r="C24" s="191"/>
      <c r="D24" s="192"/>
      <c r="E24" s="191"/>
      <c r="F24" s="212"/>
      <c r="G24" s="191"/>
    </row>
    <row r="25" spans="1:7" ht="60">
      <c r="A25" s="189" t="s">
        <v>848</v>
      </c>
      <c r="B25" s="190" t="s">
        <v>1209</v>
      </c>
      <c r="C25" s="191"/>
      <c r="D25" s="192"/>
      <c r="E25" s="191"/>
      <c r="F25" s="212"/>
      <c r="G25" s="191"/>
    </row>
    <row r="26" spans="1:7" ht="15">
      <c r="A26" s="189"/>
      <c r="B26" s="190"/>
      <c r="C26" s="207">
        <v>78.53</v>
      </c>
      <c r="D26" s="192" t="s">
        <v>169</v>
      </c>
      <c r="E26" s="911"/>
      <c r="F26" s="317">
        <f>C26*E26</f>
        <v>0</v>
      </c>
      <c r="G26" s="207"/>
    </row>
    <row r="27" spans="1:7" ht="15">
      <c r="A27" s="189"/>
      <c r="B27" s="190"/>
      <c r="C27" s="207"/>
      <c r="D27" s="192"/>
      <c r="E27" s="316"/>
      <c r="F27" s="317"/>
      <c r="G27" s="207"/>
    </row>
    <row r="28" spans="1:7" ht="15">
      <c r="A28" s="205" t="s">
        <v>846</v>
      </c>
      <c r="B28" s="206" t="s">
        <v>854</v>
      </c>
      <c r="C28" s="210"/>
      <c r="D28" s="202"/>
      <c r="E28" s="318"/>
      <c r="F28" s="319">
        <f>SUM(F25:F27)</f>
        <v>0</v>
      </c>
      <c r="G28" s="207"/>
    </row>
    <row r="29" spans="1:7" ht="15">
      <c r="A29" s="205"/>
      <c r="B29" s="206"/>
      <c r="C29" s="210"/>
      <c r="D29" s="202"/>
      <c r="E29" s="318"/>
      <c r="F29" s="319"/>
      <c r="G29" s="207"/>
    </row>
    <row r="30" spans="1:7" ht="15">
      <c r="A30" s="205" t="s">
        <v>855</v>
      </c>
      <c r="B30" s="206" t="s">
        <v>888</v>
      </c>
      <c r="C30" s="210"/>
      <c r="D30" s="202"/>
      <c r="E30" s="318"/>
      <c r="F30" s="319"/>
      <c r="G30" s="207"/>
    </row>
    <row r="31" spans="1:7" ht="15">
      <c r="A31" s="205"/>
      <c r="B31" s="206"/>
      <c r="C31" s="210"/>
      <c r="D31" s="202"/>
      <c r="E31" s="318"/>
      <c r="F31" s="319"/>
      <c r="G31" s="207"/>
    </row>
    <row r="32" spans="1:7" ht="75">
      <c r="A32" s="209" t="s">
        <v>1210</v>
      </c>
      <c r="B32" s="190" t="s">
        <v>1211</v>
      </c>
      <c r="C32" s="207"/>
      <c r="D32" s="192"/>
      <c r="E32" s="316"/>
      <c r="F32" s="317"/>
      <c r="G32" s="207"/>
    </row>
    <row r="33" spans="1:7" ht="15">
      <c r="A33" s="209"/>
      <c r="B33" s="190"/>
      <c r="C33" s="207">
        <v>30</v>
      </c>
      <c r="D33" s="192" t="s">
        <v>169</v>
      </c>
      <c r="E33" s="911"/>
      <c r="F33" s="317">
        <f>C33*E33</f>
        <v>0</v>
      </c>
      <c r="G33" s="207"/>
    </row>
    <row r="34" spans="1:7" ht="15">
      <c r="A34" s="209"/>
      <c r="B34" s="190"/>
      <c r="C34" s="207"/>
      <c r="D34" s="192"/>
      <c r="E34" s="911"/>
      <c r="F34" s="317"/>
      <c r="G34" s="207"/>
    </row>
    <row r="35" spans="1:7" ht="60">
      <c r="A35" s="209" t="s">
        <v>1212</v>
      </c>
      <c r="B35" s="190" t="s">
        <v>1213</v>
      </c>
      <c r="C35" s="207"/>
      <c r="D35" s="192"/>
      <c r="E35" s="911"/>
      <c r="F35" s="317"/>
      <c r="G35" s="207"/>
    </row>
    <row r="36" spans="1:7" ht="15">
      <c r="A36" s="209"/>
      <c r="B36" s="190"/>
      <c r="C36" s="207">
        <f>C26/20</f>
        <v>3.9265</v>
      </c>
      <c r="D36" s="192" t="s">
        <v>112</v>
      </c>
      <c r="E36" s="911"/>
      <c r="F36" s="317">
        <f>C36*E36</f>
        <v>0</v>
      </c>
      <c r="G36" s="207"/>
    </row>
    <row r="37" spans="1:7" ht="15">
      <c r="A37" s="209"/>
      <c r="B37" s="190"/>
      <c r="C37" s="207"/>
      <c r="D37" s="192"/>
      <c r="E37" s="911"/>
      <c r="F37" s="317"/>
      <c r="G37" s="207"/>
    </row>
    <row r="38" spans="1:7" ht="60">
      <c r="A38" s="209" t="s">
        <v>1214</v>
      </c>
      <c r="B38" s="190" t="s">
        <v>1215</v>
      </c>
      <c r="C38" s="207"/>
      <c r="D38" s="192"/>
      <c r="E38" s="911"/>
      <c r="F38" s="317"/>
      <c r="G38" s="207"/>
    </row>
    <row r="39" spans="1:7" ht="15">
      <c r="A39" s="209"/>
      <c r="B39" s="190"/>
      <c r="C39" s="207">
        <v>1</v>
      </c>
      <c r="D39" s="192" t="s">
        <v>401</v>
      </c>
      <c r="E39" s="911"/>
      <c r="F39" s="317">
        <f>C39*E39</f>
        <v>0</v>
      </c>
      <c r="G39" s="207"/>
    </row>
    <row r="40" spans="1:7" ht="15">
      <c r="A40" s="209"/>
      <c r="B40" s="190"/>
      <c r="C40" s="207"/>
      <c r="D40" s="192"/>
      <c r="E40" s="911"/>
      <c r="F40" s="317"/>
      <c r="G40" s="207"/>
    </row>
    <row r="41" spans="1:7" ht="15">
      <c r="A41" s="209" t="s">
        <v>1216</v>
      </c>
      <c r="B41" s="190" t="s">
        <v>1217</v>
      </c>
      <c r="C41" s="1"/>
      <c r="D41" s="192"/>
      <c r="E41" s="911"/>
      <c r="F41" s="317"/>
      <c r="G41" s="207"/>
    </row>
    <row r="42" spans="1:7" ht="15">
      <c r="A42" s="209"/>
      <c r="B42" s="190"/>
      <c r="C42" s="207">
        <v>10</v>
      </c>
      <c r="D42" s="192" t="s">
        <v>146</v>
      </c>
      <c r="E42" s="911"/>
      <c r="F42" s="317">
        <f>C42*E42</f>
        <v>0</v>
      </c>
      <c r="G42" s="207"/>
    </row>
    <row r="43" spans="1:7" ht="15">
      <c r="A43" s="209"/>
      <c r="B43" s="190"/>
      <c r="C43" s="207"/>
      <c r="D43" s="192"/>
      <c r="E43" s="316"/>
      <c r="F43" s="317"/>
      <c r="G43" s="207"/>
    </row>
    <row r="44" spans="1:7" ht="15">
      <c r="A44" s="205" t="s">
        <v>855</v>
      </c>
      <c r="B44" s="206" t="s">
        <v>891</v>
      </c>
      <c r="C44" s="210"/>
      <c r="D44" s="202"/>
      <c r="E44" s="318"/>
      <c r="F44" s="319">
        <f>SUM(F32:F43)</f>
        <v>0</v>
      </c>
      <c r="G44" s="207"/>
    </row>
    <row r="45" spans="1:7" ht="15">
      <c r="A45" s="215"/>
      <c r="B45" s="216"/>
      <c r="C45" s="320"/>
      <c r="D45" s="218"/>
      <c r="E45" s="321"/>
      <c r="F45" s="322"/>
      <c r="G45" s="207"/>
    </row>
    <row r="46" spans="1:7" ht="15">
      <c r="A46" s="195" t="s">
        <v>827</v>
      </c>
      <c r="B46" s="196" t="s">
        <v>892</v>
      </c>
      <c r="C46" s="271"/>
      <c r="D46" s="198"/>
      <c r="E46" s="323"/>
      <c r="F46" s="324">
        <f>F28+F44</f>
        <v>0</v>
      </c>
      <c r="G46" s="207"/>
    </row>
    <row r="47" spans="1:7" ht="15">
      <c r="A47" s="221"/>
      <c r="B47" s="222"/>
      <c r="C47" s="207"/>
      <c r="D47" s="223"/>
      <c r="E47" s="316"/>
      <c r="F47" s="325"/>
      <c r="G47" s="207"/>
    </row>
    <row r="48" spans="1:7" ht="15">
      <c r="A48" s="195" t="s">
        <v>314</v>
      </c>
      <c r="B48" s="196" t="s">
        <v>829</v>
      </c>
      <c r="C48" s="271"/>
      <c r="D48" s="198"/>
      <c r="E48" s="323"/>
      <c r="F48" s="324"/>
      <c r="G48" s="207"/>
    </row>
    <row r="49" spans="1:7" ht="15">
      <c r="A49" s="262"/>
      <c r="B49" s="239"/>
      <c r="C49" s="266"/>
      <c r="D49" s="254"/>
      <c r="E49" s="326"/>
      <c r="F49" s="327"/>
      <c r="G49" s="207"/>
    </row>
    <row r="50" spans="1:7" ht="15">
      <c r="A50" s="205" t="s">
        <v>893</v>
      </c>
      <c r="B50" s="206" t="s">
        <v>894</v>
      </c>
      <c r="C50" s="210"/>
      <c r="D50" s="202"/>
      <c r="E50" s="318"/>
      <c r="F50" s="319"/>
      <c r="G50" s="207"/>
    </row>
    <row r="51" spans="1:7" ht="15">
      <c r="A51" s="205"/>
      <c r="B51" s="206"/>
      <c r="C51" s="210"/>
      <c r="D51" s="202"/>
      <c r="E51" s="318"/>
      <c r="F51" s="319"/>
      <c r="G51" s="207"/>
    </row>
    <row r="52" spans="1:7" ht="45">
      <c r="A52" s="209" t="s">
        <v>895</v>
      </c>
      <c r="B52" s="328" t="s">
        <v>1218</v>
      </c>
      <c r="C52" s="329"/>
      <c r="D52" s="287"/>
      <c r="E52" s="330"/>
      <c r="F52" s="331"/>
      <c r="G52" s="207"/>
    </row>
    <row r="53" spans="1:7" ht="15">
      <c r="A53" s="247"/>
      <c r="B53" s="328" t="s">
        <v>401</v>
      </c>
      <c r="C53" s="207">
        <v>20</v>
      </c>
      <c r="D53" s="192" t="s">
        <v>128</v>
      </c>
      <c r="E53" s="911"/>
      <c r="F53" s="317">
        <f>C53*E53</f>
        <v>0</v>
      </c>
      <c r="G53" s="207"/>
    </row>
    <row r="54" spans="1:7" ht="15">
      <c r="A54" s="205"/>
      <c r="B54" s="206"/>
      <c r="C54" s="210"/>
      <c r="D54" s="202"/>
      <c r="E54" s="912"/>
      <c r="F54" s="319"/>
      <c r="G54" s="207"/>
    </row>
    <row r="55" spans="1:7" ht="45">
      <c r="A55" s="209" t="s">
        <v>897</v>
      </c>
      <c r="B55" s="328" t="s">
        <v>1219</v>
      </c>
      <c r="C55" s="207"/>
      <c r="D55" s="192"/>
      <c r="E55" s="911"/>
      <c r="F55" s="317"/>
      <c r="G55" s="207"/>
    </row>
    <row r="56" spans="1:7" ht="15">
      <c r="A56" s="209"/>
      <c r="B56" s="328" t="s">
        <v>1220</v>
      </c>
      <c r="C56" s="207">
        <f>G56*0.5</f>
        <v>89.27</v>
      </c>
      <c r="D56" s="254" t="s">
        <v>128</v>
      </c>
      <c r="E56" s="911"/>
      <c r="F56" s="317">
        <f>C56*E56</f>
        <v>0</v>
      </c>
      <c r="G56" s="207">
        <v>178.54</v>
      </c>
    </row>
    <row r="57" spans="1:7" ht="30">
      <c r="A57" s="209"/>
      <c r="B57" s="328" t="s">
        <v>1221</v>
      </c>
      <c r="C57" s="207">
        <f>G56*0.3</f>
        <v>53.562000000000005</v>
      </c>
      <c r="D57" s="254" t="s">
        <v>128</v>
      </c>
      <c r="E57" s="911"/>
      <c r="F57" s="317">
        <f>C57*E57</f>
        <v>0</v>
      </c>
      <c r="G57" s="207"/>
    </row>
    <row r="58" spans="1:7" ht="15">
      <c r="A58" s="247"/>
      <c r="B58" s="328" t="s">
        <v>1222</v>
      </c>
      <c r="C58" s="207">
        <f>G56*0.2</f>
        <v>35.708</v>
      </c>
      <c r="D58" s="192" t="s">
        <v>128</v>
      </c>
      <c r="E58" s="911"/>
      <c r="F58" s="317">
        <f>C58*E58</f>
        <v>0</v>
      </c>
      <c r="G58" s="207"/>
    </row>
    <row r="59" spans="1:7" ht="15">
      <c r="A59" s="247"/>
      <c r="B59" s="328"/>
      <c r="C59" s="207"/>
      <c r="D59" s="192"/>
      <c r="E59" s="911"/>
      <c r="F59" s="317"/>
      <c r="G59" s="207"/>
    </row>
    <row r="60" spans="1:7" ht="60">
      <c r="A60" s="209" t="s">
        <v>899</v>
      </c>
      <c r="B60" s="328" t="s">
        <v>1223</v>
      </c>
      <c r="C60" s="207"/>
      <c r="D60" s="192"/>
      <c r="E60" s="911"/>
      <c r="F60" s="317"/>
      <c r="G60" s="207"/>
    </row>
    <row r="61" spans="1:7" ht="15">
      <c r="A61" s="209"/>
      <c r="B61" s="328" t="s">
        <v>1224</v>
      </c>
      <c r="C61" s="207">
        <f>G61*0.2</f>
        <v>1.6500000000000001</v>
      </c>
      <c r="D61" s="254" t="s">
        <v>128</v>
      </c>
      <c r="E61" s="911"/>
      <c r="F61" s="317">
        <f>C61*E61</f>
        <v>0</v>
      </c>
      <c r="G61" s="207">
        <v>8.25</v>
      </c>
    </row>
    <row r="62" spans="1:7" ht="30">
      <c r="A62" s="209"/>
      <c r="B62" s="328" t="s">
        <v>1225</v>
      </c>
      <c r="C62" s="207">
        <f>G61*0.4</f>
        <v>3.3000000000000003</v>
      </c>
      <c r="D62" s="254" t="s">
        <v>128</v>
      </c>
      <c r="E62" s="911"/>
      <c r="F62" s="317">
        <f>C62*E62</f>
        <v>0</v>
      </c>
      <c r="G62" s="207"/>
    </row>
    <row r="63" spans="1:7" ht="15">
      <c r="A63" s="247"/>
      <c r="B63" s="328" t="s">
        <v>1226</v>
      </c>
      <c r="C63" s="207">
        <f>G61*0.4</f>
        <v>3.3000000000000003</v>
      </c>
      <c r="D63" s="192" t="s">
        <v>128</v>
      </c>
      <c r="E63" s="911"/>
      <c r="F63" s="317">
        <f>C63*E63</f>
        <v>0</v>
      </c>
      <c r="G63" s="207"/>
    </row>
    <row r="64" spans="1:7" ht="15">
      <c r="A64" s="247"/>
      <c r="B64" s="328"/>
      <c r="C64" s="207"/>
      <c r="D64" s="192"/>
      <c r="E64" s="316"/>
      <c r="F64" s="317"/>
      <c r="G64" s="207"/>
    </row>
    <row r="65" spans="1:7" ht="15">
      <c r="A65" s="205" t="s">
        <v>893</v>
      </c>
      <c r="B65" s="206" t="s">
        <v>907</v>
      </c>
      <c r="C65" s="201"/>
      <c r="D65" s="202"/>
      <c r="E65" s="318"/>
      <c r="F65" s="319">
        <f>SUM(F51:F63)</f>
        <v>0</v>
      </c>
      <c r="G65" s="207"/>
    </row>
    <row r="66" spans="1:7" ht="15">
      <c r="A66" s="252"/>
      <c r="B66" s="239"/>
      <c r="C66" s="243"/>
      <c r="D66" s="254"/>
      <c r="E66" s="326"/>
      <c r="F66" s="327"/>
      <c r="G66" s="207"/>
    </row>
    <row r="67" spans="1:7" ht="15">
      <c r="A67" s="205" t="s">
        <v>908</v>
      </c>
      <c r="B67" s="206" t="s">
        <v>1227</v>
      </c>
      <c r="C67" s="201"/>
      <c r="D67" s="202"/>
      <c r="E67" s="318"/>
      <c r="F67" s="319"/>
      <c r="G67" s="207"/>
    </row>
    <row r="68" spans="1:7" ht="15">
      <c r="A68" s="205"/>
      <c r="B68" s="206"/>
      <c r="C68" s="201"/>
      <c r="D68" s="202"/>
      <c r="E68" s="318"/>
      <c r="F68" s="319"/>
      <c r="G68" s="207"/>
    </row>
    <row r="69" spans="1:7" ht="45">
      <c r="A69" s="209" t="s">
        <v>910</v>
      </c>
      <c r="B69" s="328" t="s">
        <v>1228</v>
      </c>
      <c r="C69" s="329"/>
      <c r="D69" s="287"/>
      <c r="E69" s="330"/>
      <c r="F69" s="331"/>
      <c r="G69" s="207"/>
    </row>
    <row r="70" spans="1:7" ht="15">
      <c r="A70" s="247"/>
      <c r="B70" s="328"/>
      <c r="C70" s="207">
        <v>53.73</v>
      </c>
      <c r="D70" s="192" t="s">
        <v>139</v>
      </c>
      <c r="E70" s="911"/>
      <c r="F70" s="317">
        <f>C70*E70</f>
        <v>0</v>
      </c>
      <c r="G70" s="207"/>
    </row>
    <row r="71" spans="1:7" ht="15">
      <c r="A71" s="247"/>
      <c r="B71" s="328"/>
      <c r="C71" s="207"/>
      <c r="D71" s="192"/>
      <c r="E71" s="911"/>
      <c r="F71" s="317"/>
      <c r="G71" s="207"/>
    </row>
    <row r="72" spans="1:7" ht="90">
      <c r="A72" s="209" t="s">
        <v>1229</v>
      </c>
      <c r="B72" s="328" t="s">
        <v>1230</v>
      </c>
      <c r="C72" s="329"/>
      <c r="D72" s="287"/>
      <c r="E72" s="913"/>
      <c r="F72" s="331"/>
      <c r="G72" s="207"/>
    </row>
    <row r="73" spans="1:7" ht="15">
      <c r="A73" s="247"/>
      <c r="B73" s="328"/>
      <c r="C73" s="207">
        <v>8.06</v>
      </c>
      <c r="D73" s="192" t="s">
        <v>128</v>
      </c>
      <c r="E73" s="911"/>
      <c r="F73" s="317">
        <f>C73*E73</f>
        <v>0</v>
      </c>
      <c r="G73" s="207"/>
    </row>
    <row r="74" spans="1:7" ht="15">
      <c r="A74" s="247"/>
      <c r="B74" s="328"/>
      <c r="C74" s="207"/>
      <c r="D74" s="192"/>
      <c r="E74" s="911"/>
      <c r="F74" s="317"/>
      <c r="G74" s="207"/>
    </row>
    <row r="75" spans="1:7" ht="120">
      <c r="A75" s="209" t="s">
        <v>1231</v>
      </c>
      <c r="B75" s="328" t="s">
        <v>1232</v>
      </c>
      <c r="C75" s="329"/>
      <c r="D75" s="287"/>
      <c r="E75" s="913"/>
      <c r="F75" s="331"/>
      <c r="G75" s="207"/>
    </row>
    <row r="76" spans="1:7" ht="15">
      <c r="A76" s="247"/>
      <c r="B76" s="328"/>
      <c r="C76" s="207">
        <v>29.54</v>
      </c>
      <c r="D76" s="192" t="s">
        <v>128</v>
      </c>
      <c r="E76" s="911"/>
      <c r="F76" s="317">
        <f>C76*E76</f>
        <v>0</v>
      </c>
      <c r="G76" s="207"/>
    </row>
    <row r="77" spans="1:7" ht="15">
      <c r="A77" s="247"/>
      <c r="B77" s="328"/>
      <c r="C77" s="207"/>
      <c r="D77" s="192"/>
      <c r="E77" s="911"/>
      <c r="F77" s="317"/>
      <c r="G77" s="207"/>
    </row>
    <row r="78" spans="1:7" ht="75">
      <c r="A78" s="209" t="s">
        <v>1233</v>
      </c>
      <c r="B78" s="328" t="s">
        <v>1234</v>
      </c>
      <c r="C78" s="329"/>
      <c r="D78" s="287"/>
      <c r="E78" s="913"/>
      <c r="F78" s="331"/>
      <c r="G78" s="207"/>
    </row>
    <row r="79" spans="1:7" ht="15">
      <c r="A79" s="247"/>
      <c r="B79" s="328"/>
      <c r="C79" s="207">
        <v>145.34</v>
      </c>
      <c r="D79" s="192" t="s">
        <v>128</v>
      </c>
      <c r="E79" s="911"/>
      <c r="F79" s="317">
        <f>C79*E79</f>
        <v>0</v>
      </c>
      <c r="G79" s="207"/>
    </row>
    <row r="80" spans="1:7" ht="15">
      <c r="A80" s="247"/>
      <c r="B80" s="328"/>
      <c r="C80" s="207"/>
      <c r="D80" s="192"/>
      <c r="E80" s="911"/>
      <c r="F80" s="317"/>
      <c r="G80" s="207"/>
    </row>
    <row r="81" spans="1:7" ht="60">
      <c r="A81" s="209" t="s">
        <v>1235</v>
      </c>
      <c r="B81" s="328" t="s">
        <v>1236</v>
      </c>
      <c r="C81" s="329"/>
      <c r="D81" s="287"/>
      <c r="E81" s="913"/>
      <c r="F81" s="331"/>
      <c r="G81" s="207"/>
    </row>
    <row r="82" spans="1:7" ht="15">
      <c r="A82" s="247"/>
      <c r="B82" s="328"/>
      <c r="C82" s="207">
        <f>G56+G61-C79</f>
        <v>41.44999999999999</v>
      </c>
      <c r="D82" s="192" t="s">
        <v>128</v>
      </c>
      <c r="E82" s="911"/>
      <c r="F82" s="317">
        <f>C82*E82</f>
        <v>0</v>
      </c>
      <c r="G82" s="207"/>
    </row>
    <row r="83" spans="1:7" ht="15">
      <c r="A83" s="247"/>
      <c r="B83" s="328"/>
      <c r="C83" s="207"/>
      <c r="D83" s="192"/>
      <c r="E83" s="911"/>
      <c r="F83" s="317"/>
      <c r="G83" s="207"/>
    </row>
    <row r="84" spans="1:7" ht="60">
      <c r="A84" s="209" t="s">
        <v>1237</v>
      </c>
      <c r="B84" s="328" t="s">
        <v>1238</v>
      </c>
      <c r="C84" s="329"/>
      <c r="D84" s="287"/>
      <c r="E84" s="913"/>
      <c r="F84" s="331"/>
      <c r="G84" s="207"/>
    </row>
    <row r="85" spans="1:7" ht="15">
      <c r="A85" s="247"/>
      <c r="B85" s="328"/>
      <c r="C85" s="207">
        <v>40.8</v>
      </c>
      <c r="D85" s="192" t="s">
        <v>139</v>
      </c>
      <c r="E85" s="911"/>
      <c r="F85" s="317">
        <f>C85*E85</f>
        <v>0</v>
      </c>
      <c r="G85" s="207"/>
    </row>
    <row r="86" spans="1:7" ht="15">
      <c r="A86" s="247"/>
      <c r="B86" s="328"/>
      <c r="C86" s="207"/>
      <c r="D86" s="192"/>
      <c r="E86" s="911"/>
      <c r="F86" s="317"/>
      <c r="G86" s="207"/>
    </row>
    <row r="87" spans="1:7" ht="30">
      <c r="A87" s="209" t="s">
        <v>1239</v>
      </c>
      <c r="B87" s="328" t="s">
        <v>1240</v>
      </c>
      <c r="C87" s="329"/>
      <c r="D87" s="287"/>
      <c r="E87" s="913"/>
      <c r="F87" s="331"/>
      <c r="G87" s="207"/>
    </row>
    <row r="88" spans="1:7" ht="15">
      <c r="A88" s="247"/>
      <c r="B88" s="328"/>
      <c r="C88" s="207">
        <v>20</v>
      </c>
      <c r="D88" s="192" t="s">
        <v>146</v>
      </c>
      <c r="E88" s="911"/>
      <c r="F88" s="317">
        <f>C88*E88</f>
        <v>0</v>
      </c>
      <c r="G88" s="207"/>
    </row>
    <row r="89" spans="1:7" ht="15">
      <c r="A89" s="247"/>
      <c r="B89" s="328"/>
      <c r="C89" s="207"/>
      <c r="D89" s="192"/>
      <c r="E89" s="316"/>
      <c r="F89" s="317"/>
      <c r="G89" s="207"/>
    </row>
    <row r="90" spans="1:7" ht="15">
      <c r="A90" s="205" t="s">
        <v>908</v>
      </c>
      <c r="B90" s="206" t="s">
        <v>1241</v>
      </c>
      <c r="C90" s="201"/>
      <c r="D90" s="202"/>
      <c r="E90" s="318"/>
      <c r="F90" s="319">
        <f>SUM(F69:F88)</f>
        <v>0</v>
      </c>
      <c r="G90" s="207"/>
    </row>
    <row r="91" spans="1:7" ht="15">
      <c r="A91" s="205"/>
      <c r="B91" s="206"/>
      <c r="C91" s="201"/>
      <c r="D91" s="202"/>
      <c r="E91" s="318"/>
      <c r="F91" s="319"/>
      <c r="G91" s="207"/>
    </row>
    <row r="92" spans="1:7" ht="60">
      <c r="A92" s="209" t="s">
        <v>1242</v>
      </c>
      <c r="B92" s="328" t="s">
        <v>1243</v>
      </c>
      <c r="C92" s="207"/>
      <c r="D92" s="254"/>
      <c r="E92" s="316"/>
      <c r="F92" s="317"/>
      <c r="G92" s="207"/>
    </row>
    <row r="93" spans="1:7" ht="15">
      <c r="A93" s="252"/>
      <c r="B93" s="239"/>
      <c r="C93" s="332"/>
      <c r="D93" s="254"/>
      <c r="E93" s="876"/>
      <c r="F93" s="317">
        <f>SUM(F90,F65)*0.05</f>
        <v>0</v>
      </c>
      <c r="G93" s="207"/>
    </row>
    <row r="94" spans="1:7" ht="15">
      <c r="A94" s="205"/>
      <c r="B94" s="206"/>
      <c r="C94" s="201"/>
      <c r="D94" s="202"/>
      <c r="E94" s="318"/>
      <c r="F94" s="319"/>
      <c r="G94" s="207"/>
    </row>
    <row r="95" spans="1:7" ht="15">
      <c r="A95" s="195" t="s">
        <v>314</v>
      </c>
      <c r="B95" s="196" t="s">
        <v>1244</v>
      </c>
      <c r="C95" s="271"/>
      <c r="D95" s="198"/>
      <c r="E95" s="323"/>
      <c r="F95" s="324">
        <f>F93+F90+F65</f>
        <v>0</v>
      </c>
      <c r="G95" s="207"/>
    </row>
    <row r="96" spans="1:7" ht="15">
      <c r="A96" s="195"/>
      <c r="B96" s="196"/>
      <c r="C96" s="271"/>
      <c r="D96" s="198"/>
      <c r="E96" s="323"/>
      <c r="F96" s="324"/>
      <c r="G96" s="207"/>
    </row>
    <row r="97" spans="1:7" ht="15">
      <c r="A97" s="195" t="s">
        <v>621</v>
      </c>
      <c r="B97" s="196" t="s">
        <v>1208</v>
      </c>
      <c r="C97" s="271"/>
      <c r="D97" s="198"/>
      <c r="E97" s="323"/>
      <c r="F97" s="324"/>
      <c r="G97" s="207"/>
    </row>
    <row r="98" spans="1:7" ht="15">
      <c r="A98" s="247"/>
      <c r="B98" s="328"/>
      <c r="C98" s="207"/>
      <c r="D98" s="192"/>
      <c r="E98" s="316"/>
      <c r="F98" s="317"/>
      <c r="G98" s="207"/>
    </row>
    <row r="99" spans="1:7" ht="75">
      <c r="A99" s="209" t="s">
        <v>1245</v>
      </c>
      <c r="B99" s="328" t="s">
        <v>1246</v>
      </c>
      <c r="C99" s="329"/>
      <c r="D99" s="287"/>
      <c r="E99" s="330"/>
      <c r="F99" s="331"/>
      <c r="G99" s="207"/>
    </row>
    <row r="100" spans="1:7" ht="15">
      <c r="A100" s="247"/>
      <c r="B100" s="328"/>
      <c r="C100" s="207">
        <v>78.54</v>
      </c>
      <c r="D100" s="192" t="s">
        <v>169</v>
      </c>
      <c r="E100" s="911"/>
      <c r="F100" s="317">
        <f>C100*E100</f>
        <v>0</v>
      </c>
      <c r="G100" s="207"/>
    </row>
    <row r="101" spans="1:7" ht="15">
      <c r="A101" s="247"/>
      <c r="B101" s="328"/>
      <c r="C101" s="207"/>
      <c r="D101" s="192"/>
      <c r="E101" s="911"/>
      <c r="F101" s="317"/>
      <c r="G101" s="207"/>
    </row>
    <row r="102" spans="1:7" ht="120">
      <c r="A102" s="209" t="s">
        <v>1247</v>
      </c>
      <c r="B102" s="328" t="s">
        <v>1248</v>
      </c>
      <c r="C102" s="329"/>
      <c r="D102" s="287"/>
      <c r="E102" s="913"/>
      <c r="F102" s="331"/>
      <c r="G102" s="207"/>
    </row>
    <row r="103" spans="1:7" ht="15">
      <c r="A103" s="247"/>
      <c r="B103" s="328"/>
      <c r="C103" s="207">
        <v>0</v>
      </c>
      <c r="D103" s="192" t="s">
        <v>853</v>
      </c>
      <c r="E103" s="911"/>
      <c r="F103" s="317">
        <f>C103*E103</f>
        <v>0</v>
      </c>
      <c r="G103" s="207"/>
    </row>
    <row r="104" spans="1:7" ht="15">
      <c r="A104" s="247"/>
      <c r="B104" s="328"/>
      <c r="C104" s="207"/>
      <c r="D104" s="192"/>
      <c r="E104" s="911"/>
      <c r="F104" s="317"/>
      <c r="G104" s="207"/>
    </row>
    <row r="105" spans="1:7" ht="90">
      <c r="A105" s="209" t="s">
        <v>1247</v>
      </c>
      <c r="B105" s="328" t="s">
        <v>1249</v>
      </c>
      <c r="C105" s="329"/>
      <c r="D105" s="287"/>
      <c r="E105" s="913"/>
      <c r="F105" s="331"/>
      <c r="G105" s="207"/>
    </row>
    <row r="106" spans="1:7" ht="15">
      <c r="A106" s="247"/>
      <c r="B106" s="328"/>
      <c r="C106" s="207">
        <v>2</v>
      </c>
      <c r="D106" s="192" t="s">
        <v>853</v>
      </c>
      <c r="E106" s="911"/>
      <c r="F106" s="317">
        <f>C106*E106</f>
        <v>0</v>
      </c>
      <c r="G106" s="207"/>
    </row>
    <row r="107" spans="1:7" ht="15">
      <c r="A107" s="247"/>
      <c r="B107" s="328"/>
      <c r="C107" s="207"/>
      <c r="D107" s="192"/>
      <c r="E107" s="911"/>
      <c r="F107" s="317"/>
      <c r="G107" s="207"/>
    </row>
    <row r="108" spans="1:7" ht="90">
      <c r="A108" s="209" t="s">
        <v>1250</v>
      </c>
      <c r="B108" s="328" t="s">
        <v>1251</v>
      </c>
      <c r="C108" s="329"/>
      <c r="D108" s="287"/>
      <c r="E108" s="913"/>
      <c r="F108" s="331"/>
      <c r="G108" s="207"/>
    </row>
    <row r="109" spans="1:7" ht="15">
      <c r="A109" s="247"/>
      <c r="B109" s="328"/>
      <c r="C109" s="207">
        <v>1</v>
      </c>
      <c r="D109" s="192" t="s">
        <v>853</v>
      </c>
      <c r="E109" s="911"/>
      <c r="F109" s="317">
        <f>C109*E109</f>
        <v>0</v>
      </c>
      <c r="G109" s="207"/>
    </row>
    <row r="110" spans="1:7" ht="15">
      <c r="A110" s="247"/>
      <c r="B110" s="328"/>
      <c r="C110" s="207"/>
      <c r="D110" s="192"/>
      <c r="E110" s="911"/>
      <c r="F110" s="317"/>
      <c r="G110" s="207"/>
    </row>
    <row r="111" spans="1:7" ht="90">
      <c r="A111" s="209" t="s">
        <v>1252</v>
      </c>
      <c r="B111" s="328" t="s">
        <v>1253</v>
      </c>
      <c r="C111" s="329"/>
      <c r="D111" s="287"/>
      <c r="E111" s="913"/>
      <c r="F111" s="331"/>
      <c r="G111" s="207"/>
    </row>
    <row r="112" spans="1:7" ht="15">
      <c r="A112" s="247"/>
      <c r="B112" s="328"/>
      <c r="C112" s="207">
        <v>1</v>
      </c>
      <c r="D112" s="192" t="s">
        <v>853</v>
      </c>
      <c r="E112" s="911"/>
      <c r="F112" s="317">
        <f>C112*E112</f>
        <v>0</v>
      </c>
      <c r="G112" s="207"/>
    </row>
    <row r="113" spans="1:7" ht="15">
      <c r="A113" s="247"/>
      <c r="B113" s="328"/>
      <c r="C113" s="207"/>
      <c r="D113" s="192"/>
      <c r="E113" s="911"/>
      <c r="F113" s="317"/>
      <c r="G113" s="207"/>
    </row>
    <row r="114" spans="1:7" ht="105">
      <c r="A114" s="209" t="s">
        <v>1254</v>
      </c>
      <c r="B114" s="328" t="s">
        <v>1255</v>
      </c>
      <c r="C114" s="329"/>
      <c r="D114" s="287"/>
      <c r="E114" s="913"/>
      <c r="F114" s="331"/>
      <c r="G114" s="207"/>
    </row>
    <row r="115" spans="1:7" ht="15">
      <c r="A115" s="247"/>
      <c r="B115" s="328"/>
      <c r="C115" s="207">
        <v>1</v>
      </c>
      <c r="D115" s="192" t="s">
        <v>853</v>
      </c>
      <c r="E115" s="911"/>
      <c r="F115" s="317">
        <f>C115*E115</f>
        <v>0</v>
      </c>
      <c r="G115" s="207"/>
    </row>
    <row r="116" spans="1:7" ht="15">
      <c r="A116" s="247"/>
      <c r="B116" s="328"/>
      <c r="C116" s="207"/>
      <c r="D116" s="192"/>
      <c r="E116" s="911"/>
      <c r="F116" s="317"/>
      <c r="G116" s="207"/>
    </row>
    <row r="117" spans="1:7" ht="45">
      <c r="A117" s="209" t="s">
        <v>1256</v>
      </c>
      <c r="B117" s="328" t="s">
        <v>1257</v>
      </c>
      <c r="C117" s="329"/>
      <c r="D117" s="287"/>
      <c r="E117" s="913"/>
      <c r="F117" s="331"/>
      <c r="G117" s="207"/>
    </row>
    <row r="118" spans="1:7" ht="15">
      <c r="A118" s="247"/>
      <c r="B118" s="328"/>
      <c r="C118" s="207">
        <f>SUM(C104:C115)</f>
        <v>5</v>
      </c>
      <c r="D118" s="192" t="s">
        <v>853</v>
      </c>
      <c r="E118" s="911"/>
      <c r="F118" s="317">
        <f>C118*E118</f>
        <v>0</v>
      </c>
      <c r="G118" s="207"/>
    </row>
    <row r="119" spans="1:7" ht="15">
      <c r="A119" s="247"/>
      <c r="B119" s="328"/>
      <c r="C119" s="207"/>
      <c r="D119" s="192"/>
      <c r="E119" s="911"/>
      <c r="F119" s="317"/>
      <c r="G119" s="207"/>
    </row>
    <row r="120" spans="1:7" ht="30">
      <c r="A120" s="209" t="s">
        <v>1258</v>
      </c>
      <c r="B120" s="328" t="s">
        <v>1259</v>
      </c>
      <c r="C120" s="329"/>
      <c r="D120" s="287"/>
      <c r="E120" s="913"/>
      <c r="F120" s="331"/>
      <c r="G120" s="207"/>
    </row>
    <row r="121" spans="1:7" ht="15">
      <c r="A121" s="247"/>
      <c r="B121" s="328"/>
      <c r="C121" s="207">
        <f>C100</f>
        <v>78.54</v>
      </c>
      <c r="D121" s="192" t="s">
        <v>169</v>
      </c>
      <c r="E121" s="911"/>
      <c r="F121" s="317">
        <f>C121*E121</f>
        <v>0</v>
      </c>
      <c r="G121" s="207"/>
    </row>
    <row r="122" spans="1:7" ht="15">
      <c r="A122" s="205"/>
      <c r="B122" s="206"/>
      <c r="C122" s="201"/>
      <c r="D122" s="202"/>
      <c r="E122" s="318"/>
      <c r="F122" s="319"/>
      <c r="G122" s="207"/>
    </row>
    <row r="123" spans="1:7" ht="15">
      <c r="A123" s="195" t="s">
        <v>621</v>
      </c>
      <c r="B123" s="196" t="s">
        <v>1260</v>
      </c>
      <c r="C123" s="271"/>
      <c r="D123" s="198"/>
      <c r="E123" s="323"/>
      <c r="F123" s="324">
        <f>SUM(F98:F122)</f>
        <v>0</v>
      </c>
      <c r="G123" s="207"/>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worksheet>
</file>

<file path=xl/worksheets/sheet7.xml><?xml version="1.0" encoding="utf-8"?>
<worksheet xmlns="http://schemas.openxmlformats.org/spreadsheetml/2006/main" xmlns:r="http://schemas.openxmlformats.org/officeDocument/2006/relationships">
  <dimension ref="A1:G200"/>
  <sheetViews>
    <sheetView view="pageBreakPreview" zoomScaleSheetLayoutView="100" zoomScalePageLayoutView="0" workbookViewId="0" topLeftCell="A1">
      <selection activeCell="F46" sqref="F46"/>
    </sheetView>
  </sheetViews>
  <sheetFormatPr defaultColWidth="9.00390625" defaultRowHeight="12.75"/>
  <cols>
    <col min="1" max="1" width="7.00390625" style="290" customWidth="1"/>
    <col min="2" max="2" width="37.375" style="290" customWidth="1"/>
    <col min="3" max="3" width="12.25390625" style="290" customWidth="1"/>
    <col min="4" max="4" width="5.125" style="290" customWidth="1"/>
    <col min="5" max="5" width="9.375" style="290" customWidth="1"/>
    <col min="6" max="6" width="17.375" style="290" customWidth="1"/>
    <col min="7" max="7" width="10.125" style="290" customWidth="1"/>
  </cols>
  <sheetData>
    <row r="1" spans="1:6" ht="12.75">
      <c r="A1" s="291" t="s">
        <v>1261</v>
      </c>
      <c r="B1" s="291" t="s">
        <v>1262</v>
      </c>
      <c r="C1" s="292"/>
      <c r="D1" s="292"/>
      <c r="E1" s="292"/>
      <c r="F1" s="292"/>
    </row>
    <row r="2" spans="1:6" ht="12.75">
      <c r="A2" s="292"/>
      <c r="B2" s="292"/>
      <c r="C2" s="292"/>
      <c r="D2" s="292"/>
      <c r="E2" s="292"/>
      <c r="F2" s="292"/>
    </row>
    <row r="3" spans="1:6" ht="15">
      <c r="A3" s="293" t="s">
        <v>824</v>
      </c>
      <c r="B3" s="294" t="s">
        <v>825</v>
      </c>
      <c r="C3" s="295"/>
      <c r="D3" s="295"/>
      <c r="E3" s="295"/>
      <c r="F3" s="296" t="s">
        <v>826</v>
      </c>
    </row>
    <row r="4" spans="1:6" ht="15">
      <c r="A4" s="164"/>
      <c r="B4" s="165"/>
      <c r="C4" s="292"/>
      <c r="D4" s="292"/>
      <c r="E4" s="292"/>
      <c r="F4" s="166"/>
    </row>
    <row r="5" spans="1:6" ht="15">
      <c r="A5" s="333" t="s">
        <v>1205</v>
      </c>
      <c r="B5" s="334" t="s">
        <v>1206</v>
      </c>
      <c r="C5" s="292"/>
      <c r="D5" s="292"/>
      <c r="E5" s="292"/>
      <c r="F5" s="335"/>
    </row>
    <row r="6" spans="1:6" ht="15">
      <c r="A6" s="167" t="s">
        <v>827</v>
      </c>
      <c r="B6" s="168" t="s">
        <v>828</v>
      </c>
      <c r="C6" s="292"/>
      <c r="D6" s="292"/>
      <c r="E6" s="292"/>
      <c r="F6" s="299">
        <f>F46</f>
        <v>0</v>
      </c>
    </row>
    <row r="7" spans="1:6" ht="15">
      <c r="A7" s="167" t="s">
        <v>314</v>
      </c>
      <c r="B7" s="168" t="s">
        <v>829</v>
      </c>
      <c r="C7" s="292"/>
      <c r="D7" s="292"/>
      <c r="E7" s="292"/>
      <c r="F7" s="299">
        <f>F95</f>
        <v>0</v>
      </c>
    </row>
    <row r="8" spans="1:6" ht="15">
      <c r="A8" s="167" t="s">
        <v>830</v>
      </c>
      <c r="B8" s="168" t="s">
        <v>831</v>
      </c>
      <c r="C8" s="292"/>
      <c r="D8" s="292"/>
      <c r="E8" s="292"/>
      <c r="F8" s="299">
        <v>0</v>
      </c>
    </row>
    <row r="9" spans="1:6" ht="15">
      <c r="A9" s="167" t="s">
        <v>1207</v>
      </c>
      <c r="B9" s="168" t="s">
        <v>838</v>
      </c>
      <c r="C9" s="292"/>
      <c r="D9" s="292"/>
      <c r="E9" s="292"/>
      <c r="F9" s="299">
        <v>0</v>
      </c>
    </row>
    <row r="10" spans="1:6" ht="15">
      <c r="A10" s="167" t="s">
        <v>621</v>
      </c>
      <c r="B10" s="168" t="s">
        <v>1208</v>
      </c>
      <c r="C10" s="292"/>
      <c r="D10" s="292"/>
      <c r="E10" s="292"/>
      <c r="F10" s="299">
        <f>F198</f>
        <v>0</v>
      </c>
    </row>
    <row r="11" spans="1:6" ht="15">
      <c r="A11" s="167" t="s">
        <v>839</v>
      </c>
      <c r="B11" s="168" t="s">
        <v>842</v>
      </c>
      <c r="C11" s="292"/>
      <c r="D11" s="292"/>
      <c r="E11" s="292"/>
      <c r="F11" s="299">
        <v>0</v>
      </c>
    </row>
    <row r="12" spans="1:6" ht="15">
      <c r="A12" s="167"/>
      <c r="B12" s="168"/>
      <c r="C12" s="292"/>
      <c r="D12" s="292"/>
      <c r="E12" s="292"/>
      <c r="F12" s="300"/>
    </row>
    <row r="13" spans="1:6" ht="15">
      <c r="A13" s="301"/>
      <c r="B13" s="298" t="s">
        <v>147</v>
      </c>
      <c r="C13" s="295"/>
      <c r="D13" s="295"/>
      <c r="E13" s="295"/>
      <c r="F13" s="336">
        <f>SUM(F6:F11)</f>
        <v>0</v>
      </c>
    </row>
    <row r="14" spans="1:6" ht="15">
      <c r="A14" s="164"/>
      <c r="B14" s="165"/>
      <c r="C14" s="337"/>
      <c r="D14" s="337"/>
      <c r="E14" s="337"/>
      <c r="F14" s="300"/>
    </row>
    <row r="15" spans="1:6" ht="15">
      <c r="A15" s="160"/>
      <c r="B15" s="338" t="s">
        <v>672</v>
      </c>
      <c r="C15" s="295"/>
      <c r="D15" s="295"/>
      <c r="E15" s="295"/>
      <c r="F15" s="339">
        <f>F13*0.2</f>
        <v>0</v>
      </c>
    </row>
    <row r="16" spans="1:6" ht="15">
      <c r="A16" s="176"/>
      <c r="B16" s="306" t="s">
        <v>147</v>
      </c>
      <c r="C16" s="307"/>
      <c r="D16" s="307"/>
      <c r="E16" s="307"/>
      <c r="F16" s="308">
        <f>SUM(F13,F15)</f>
        <v>0</v>
      </c>
    </row>
    <row r="17" spans="1:6" ht="12.75">
      <c r="A17" s="292"/>
      <c r="B17" s="292"/>
      <c r="C17" s="292"/>
      <c r="D17" s="292"/>
      <c r="E17" s="292"/>
      <c r="F17" s="292"/>
    </row>
    <row r="18" spans="1:6" ht="12.75">
      <c r="A18" s="292"/>
      <c r="B18" s="292"/>
      <c r="C18" s="292"/>
      <c r="D18" s="292"/>
      <c r="E18" s="292"/>
      <c r="F18" s="292"/>
    </row>
    <row r="19" spans="1:7" ht="38.25">
      <c r="A19" s="340" t="s">
        <v>824</v>
      </c>
      <c r="B19" s="341" t="s">
        <v>825</v>
      </c>
      <c r="C19" s="342" t="s">
        <v>843</v>
      </c>
      <c r="D19" s="343" t="s">
        <v>844</v>
      </c>
      <c r="E19" s="342" t="s">
        <v>845</v>
      </c>
      <c r="F19" s="344" t="s">
        <v>826</v>
      </c>
      <c r="G19" s="345"/>
    </row>
    <row r="20" spans="1:7" ht="12.75">
      <c r="A20" s="346"/>
      <c r="B20" s="347"/>
      <c r="C20" s="348"/>
      <c r="D20" s="349"/>
      <c r="E20" s="348"/>
      <c r="F20" s="350"/>
      <c r="G20" s="351"/>
    </row>
    <row r="21" spans="1:7" ht="12.75">
      <c r="A21" s="352" t="s">
        <v>827</v>
      </c>
      <c r="B21" s="353" t="s">
        <v>828</v>
      </c>
      <c r="C21" s="354"/>
      <c r="D21" s="355"/>
      <c r="E21" s="354"/>
      <c r="F21" s="356"/>
      <c r="G21" s="354"/>
    </row>
    <row r="22" spans="1:7" ht="12.75">
      <c r="A22" s="346"/>
      <c r="B22" s="353"/>
      <c r="C22" s="357"/>
      <c r="D22" s="358"/>
      <c r="E22" s="357"/>
      <c r="F22" s="359"/>
      <c r="G22" s="357"/>
    </row>
    <row r="23" spans="1:7" ht="12.75">
      <c r="A23" s="360" t="s">
        <v>846</v>
      </c>
      <c r="B23" s="361" t="s">
        <v>847</v>
      </c>
      <c r="C23" s="357"/>
      <c r="D23" s="358"/>
      <c r="E23" s="357"/>
      <c r="F23" s="359"/>
      <c r="G23" s="357"/>
    </row>
    <row r="24" spans="1:7" ht="12.75">
      <c r="A24" s="346"/>
      <c r="B24" s="347"/>
      <c r="C24" s="351"/>
      <c r="D24" s="349"/>
      <c r="E24" s="351"/>
      <c r="F24" s="350"/>
      <c r="G24" s="351"/>
    </row>
    <row r="25" spans="1:7" ht="51">
      <c r="A25" s="346" t="s">
        <v>848</v>
      </c>
      <c r="B25" s="347" t="s">
        <v>1209</v>
      </c>
      <c r="C25" s="351"/>
      <c r="D25" s="349"/>
      <c r="E25" s="351"/>
      <c r="F25" s="350"/>
      <c r="G25" s="351"/>
    </row>
    <row r="26" spans="1:7" ht="12.75">
      <c r="A26" s="346"/>
      <c r="B26" s="347"/>
      <c r="C26" s="348">
        <v>898.43</v>
      </c>
      <c r="D26" s="349" t="s">
        <v>169</v>
      </c>
      <c r="E26" s="914"/>
      <c r="F26" s="363">
        <f>C26*E26</f>
        <v>0</v>
      </c>
      <c r="G26" s="348"/>
    </row>
    <row r="27" spans="1:7" ht="12.75">
      <c r="A27" s="346"/>
      <c r="B27" s="347"/>
      <c r="C27" s="348"/>
      <c r="D27" s="349"/>
      <c r="E27" s="362"/>
      <c r="F27" s="363"/>
      <c r="G27" s="348"/>
    </row>
    <row r="28" spans="1:7" ht="12.75">
      <c r="A28" s="360" t="s">
        <v>846</v>
      </c>
      <c r="B28" s="361" t="s">
        <v>854</v>
      </c>
      <c r="C28" s="357"/>
      <c r="D28" s="358"/>
      <c r="E28" s="364"/>
      <c r="F28" s="365">
        <f>SUM(F25:F27)</f>
        <v>0</v>
      </c>
      <c r="G28" s="348"/>
    </row>
    <row r="29" spans="1:7" ht="12.75">
      <c r="A29" s="360"/>
      <c r="B29" s="361"/>
      <c r="C29" s="357"/>
      <c r="D29" s="358"/>
      <c r="E29" s="364"/>
      <c r="F29" s="365"/>
      <c r="G29" s="348"/>
    </row>
    <row r="30" spans="1:7" ht="12.75">
      <c r="A30" s="360" t="s">
        <v>855</v>
      </c>
      <c r="B30" s="361" t="s">
        <v>888</v>
      </c>
      <c r="C30" s="357"/>
      <c r="D30" s="358"/>
      <c r="E30" s="364"/>
      <c r="F30" s="365"/>
      <c r="G30" s="348"/>
    </row>
    <row r="31" spans="1:7" ht="12.75">
      <c r="A31" s="360"/>
      <c r="B31" s="361"/>
      <c r="C31" s="357"/>
      <c r="D31" s="358"/>
      <c r="E31" s="364"/>
      <c r="F31" s="365"/>
      <c r="G31" s="348"/>
    </row>
    <row r="32" spans="1:7" ht="63.75">
      <c r="A32" s="366" t="s">
        <v>1210</v>
      </c>
      <c r="B32" s="347" t="s">
        <v>1211</v>
      </c>
      <c r="C32" s="348"/>
      <c r="D32" s="349"/>
      <c r="E32" s="362"/>
      <c r="F32" s="363"/>
      <c r="G32" s="348"/>
    </row>
    <row r="33" spans="1:7" ht="12.75">
      <c r="A33" s="366"/>
      <c r="B33" s="347"/>
      <c r="C33" s="348">
        <v>100</v>
      </c>
      <c r="D33" s="349" t="s">
        <v>169</v>
      </c>
      <c r="E33" s="914"/>
      <c r="F33" s="363">
        <f>C33*E33</f>
        <v>0</v>
      </c>
      <c r="G33" s="348"/>
    </row>
    <row r="34" spans="1:7" ht="12.75">
      <c r="A34" s="366"/>
      <c r="B34" s="347"/>
      <c r="C34" s="348"/>
      <c r="D34" s="349"/>
      <c r="E34" s="914"/>
      <c r="F34" s="363"/>
      <c r="G34" s="348"/>
    </row>
    <row r="35" spans="1:7" ht="51">
      <c r="A35" s="366" t="s">
        <v>1212</v>
      </c>
      <c r="B35" s="347" t="s">
        <v>1213</v>
      </c>
      <c r="C35" s="348"/>
      <c r="D35" s="349"/>
      <c r="E35" s="914"/>
      <c r="F35" s="363"/>
      <c r="G35" s="348"/>
    </row>
    <row r="36" spans="1:7" ht="12.75">
      <c r="A36" s="366"/>
      <c r="B36" s="347"/>
      <c r="C36" s="348">
        <f>C26/20</f>
        <v>44.921499999999995</v>
      </c>
      <c r="D36" s="349" t="s">
        <v>112</v>
      </c>
      <c r="E36" s="914"/>
      <c r="F36" s="363">
        <f>C36*E36</f>
        <v>0</v>
      </c>
      <c r="G36" s="348"/>
    </row>
    <row r="37" spans="1:7" ht="12.75">
      <c r="A37" s="366"/>
      <c r="B37" s="347"/>
      <c r="C37" s="348"/>
      <c r="D37" s="349"/>
      <c r="E37" s="914"/>
      <c r="F37" s="363"/>
      <c r="G37" s="348"/>
    </row>
    <row r="38" spans="1:7" ht="51">
      <c r="A38" s="366" t="s">
        <v>1214</v>
      </c>
      <c r="B38" s="347" t="s">
        <v>1263</v>
      </c>
      <c r="C38" s="348"/>
      <c r="D38" s="349"/>
      <c r="E38" s="914"/>
      <c r="F38" s="363"/>
      <c r="G38" s="348"/>
    </row>
    <row r="39" spans="1:7" ht="12.75">
      <c r="A39" s="366"/>
      <c r="B39" s="347"/>
      <c r="C39" s="348">
        <v>1</v>
      </c>
      <c r="D39" s="349" t="s">
        <v>401</v>
      </c>
      <c r="E39" s="914"/>
      <c r="F39" s="363">
        <f>C39*E39</f>
        <v>0</v>
      </c>
      <c r="G39" s="348"/>
    </row>
    <row r="40" spans="1:7" ht="12.75">
      <c r="A40" s="366"/>
      <c r="B40" s="347"/>
      <c r="C40" s="348"/>
      <c r="D40" s="349"/>
      <c r="E40" s="914"/>
      <c r="F40" s="363"/>
      <c r="G40" s="348"/>
    </row>
    <row r="41" spans="1:7" ht="12.75">
      <c r="A41" s="366" t="s">
        <v>1216</v>
      </c>
      <c r="B41" s="347" t="s">
        <v>1217</v>
      </c>
      <c r="D41" s="349"/>
      <c r="E41" s="914"/>
      <c r="F41" s="363"/>
      <c r="G41" s="348"/>
    </row>
    <row r="42" spans="1:7" ht="12.75">
      <c r="A42" s="366"/>
      <c r="B42" s="347"/>
      <c r="C42" s="348">
        <v>25</v>
      </c>
      <c r="D42" s="349" t="s">
        <v>146</v>
      </c>
      <c r="E42" s="914"/>
      <c r="F42" s="363">
        <f>C42*E42</f>
        <v>0</v>
      </c>
      <c r="G42" s="348"/>
    </row>
    <row r="43" spans="1:7" ht="12.75">
      <c r="A43" s="366"/>
      <c r="B43" s="347"/>
      <c r="C43" s="348"/>
      <c r="D43" s="349"/>
      <c r="E43" s="362"/>
      <c r="F43" s="363"/>
      <c r="G43" s="348"/>
    </row>
    <row r="44" spans="1:7" ht="25.5">
      <c r="A44" s="360" t="s">
        <v>855</v>
      </c>
      <c r="B44" s="361" t="s">
        <v>891</v>
      </c>
      <c r="C44" s="357"/>
      <c r="D44" s="358"/>
      <c r="E44" s="364"/>
      <c r="F44" s="365">
        <f>SUM(F32:F43)</f>
        <v>0</v>
      </c>
      <c r="G44" s="348"/>
    </row>
    <row r="45" spans="1:7" ht="12.75">
      <c r="A45" s="367"/>
      <c r="B45" s="368"/>
      <c r="C45" s="369"/>
      <c r="D45" s="370"/>
      <c r="E45" s="371"/>
      <c r="F45" s="372"/>
      <c r="G45" s="348"/>
    </row>
    <row r="46" spans="1:7" ht="12.75">
      <c r="A46" s="352" t="s">
        <v>827</v>
      </c>
      <c r="B46" s="353" t="s">
        <v>892</v>
      </c>
      <c r="C46" s="354"/>
      <c r="D46" s="355"/>
      <c r="E46" s="373"/>
      <c r="F46" s="374">
        <f>F28+F44</f>
        <v>0</v>
      </c>
      <c r="G46" s="348"/>
    </row>
    <row r="47" spans="1:7" ht="12.75">
      <c r="A47" s="375"/>
      <c r="B47" s="376"/>
      <c r="C47" s="348"/>
      <c r="D47" s="377"/>
      <c r="E47" s="362"/>
      <c r="F47" s="378"/>
      <c r="G47" s="348"/>
    </row>
    <row r="48" spans="1:7" ht="12.75">
      <c r="A48" s="352" t="s">
        <v>314</v>
      </c>
      <c r="B48" s="353" t="s">
        <v>829</v>
      </c>
      <c r="C48" s="354"/>
      <c r="D48" s="355"/>
      <c r="E48" s="373"/>
      <c r="F48" s="374"/>
      <c r="G48" s="379"/>
    </row>
    <row r="49" spans="1:7" ht="12.75">
      <c r="A49" s="380"/>
      <c r="B49" s="381"/>
      <c r="C49" s="382"/>
      <c r="D49" s="383"/>
      <c r="E49" s="384"/>
      <c r="F49" s="385"/>
      <c r="G49" s="379"/>
    </row>
    <row r="50" spans="1:7" ht="12.75">
      <c r="A50" s="360" t="s">
        <v>893</v>
      </c>
      <c r="B50" s="361" t="s">
        <v>894</v>
      </c>
      <c r="C50" s="357"/>
      <c r="D50" s="358"/>
      <c r="E50" s="364"/>
      <c r="F50" s="365"/>
      <c r="G50" s="379"/>
    </row>
    <row r="51" spans="1:7" ht="12.75">
      <c r="A51" s="360"/>
      <c r="B51" s="361"/>
      <c r="C51" s="357"/>
      <c r="D51" s="358"/>
      <c r="E51" s="364"/>
      <c r="F51" s="365"/>
      <c r="G51" s="379"/>
    </row>
    <row r="52" spans="1:7" ht="38.25">
      <c r="A52" s="366" t="s">
        <v>895</v>
      </c>
      <c r="B52" s="386" t="s">
        <v>1218</v>
      </c>
      <c r="C52" s="387"/>
      <c r="D52" s="388"/>
      <c r="E52" s="389"/>
      <c r="F52" s="390"/>
      <c r="G52" s="379"/>
    </row>
    <row r="53" spans="1:7" ht="12.75">
      <c r="A53" s="391"/>
      <c r="B53" s="386" t="s">
        <v>401</v>
      </c>
      <c r="C53" s="348">
        <v>150</v>
      </c>
      <c r="D53" s="349" t="s">
        <v>128</v>
      </c>
      <c r="E53" s="914"/>
      <c r="F53" s="363">
        <f>C53*E53</f>
        <v>0</v>
      </c>
      <c r="G53" s="379"/>
    </row>
    <row r="54" spans="1:7" ht="12.75">
      <c r="A54" s="360"/>
      <c r="B54" s="361"/>
      <c r="C54" s="357"/>
      <c r="D54" s="358"/>
      <c r="E54" s="915"/>
      <c r="F54" s="365"/>
      <c r="G54" s="379"/>
    </row>
    <row r="55" spans="1:7" ht="38.25">
      <c r="A55" s="366" t="s">
        <v>897</v>
      </c>
      <c r="B55" s="386" t="s">
        <v>1219</v>
      </c>
      <c r="C55" s="348"/>
      <c r="D55" s="349"/>
      <c r="E55" s="914"/>
      <c r="F55" s="363"/>
      <c r="G55" s="379"/>
    </row>
    <row r="56" spans="1:7" ht="12.75">
      <c r="A56" s="366"/>
      <c r="B56" s="386" t="s">
        <v>1220</v>
      </c>
      <c r="C56" s="348">
        <f>G56*0.5</f>
        <v>777.01</v>
      </c>
      <c r="D56" s="392" t="s">
        <v>128</v>
      </c>
      <c r="E56" s="914"/>
      <c r="F56" s="363">
        <f>C56*E56</f>
        <v>0</v>
      </c>
      <c r="G56" s="393">
        <v>1554.02</v>
      </c>
    </row>
    <row r="57" spans="1:7" ht="25.5">
      <c r="A57" s="366"/>
      <c r="B57" s="386" t="s">
        <v>1221</v>
      </c>
      <c r="C57" s="348">
        <f>G56*0.3</f>
        <v>466.2060000000001</v>
      </c>
      <c r="D57" s="392" t="s">
        <v>128</v>
      </c>
      <c r="E57" s="914"/>
      <c r="F57" s="363">
        <f>C57*E57</f>
        <v>0</v>
      </c>
      <c r="G57" s="379"/>
    </row>
    <row r="58" spans="1:7" ht="12.75">
      <c r="A58" s="391"/>
      <c r="B58" s="386" t="s">
        <v>1222</v>
      </c>
      <c r="C58" s="348">
        <f>G56*0.2</f>
        <v>310.80400000000003</v>
      </c>
      <c r="D58" s="349" t="s">
        <v>128</v>
      </c>
      <c r="E58" s="914"/>
      <c r="F58" s="363">
        <f>C58*E58</f>
        <v>0</v>
      </c>
      <c r="G58" s="379"/>
    </row>
    <row r="59" spans="1:7" ht="12.75">
      <c r="A59" s="391"/>
      <c r="B59" s="386"/>
      <c r="C59" s="348"/>
      <c r="D59" s="349"/>
      <c r="E59" s="914"/>
      <c r="F59" s="363"/>
      <c r="G59" s="379"/>
    </row>
    <row r="60" spans="1:7" ht="51">
      <c r="A60" s="366" t="s">
        <v>899</v>
      </c>
      <c r="B60" s="386" t="s">
        <v>1264</v>
      </c>
      <c r="C60" s="348"/>
      <c r="D60" s="349"/>
      <c r="E60" s="914"/>
      <c r="F60" s="363"/>
      <c r="G60" s="379"/>
    </row>
    <row r="61" spans="1:7" ht="12.75">
      <c r="A61" s="366"/>
      <c r="B61" s="386" t="s">
        <v>1224</v>
      </c>
      <c r="C61" s="348">
        <f>G61*0.2</f>
        <v>76.318</v>
      </c>
      <c r="D61" s="392" t="s">
        <v>128</v>
      </c>
      <c r="E61" s="914"/>
      <c r="F61" s="363">
        <f>C61*E61</f>
        <v>0</v>
      </c>
      <c r="G61" s="393">
        <v>381.59</v>
      </c>
    </row>
    <row r="62" spans="1:7" ht="25.5">
      <c r="A62" s="366"/>
      <c r="B62" s="386" t="s">
        <v>1225</v>
      </c>
      <c r="C62" s="348">
        <f>G61*0.4</f>
        <v>152.636</v>
      </c>
      <c r="D62" s="392" t="s">
        <v>128</v>
      </c>
      <c r="E62" s="914"/>
      <c r="F62" s="363">
        <f>C62*E62</f>
        <v>0</v>
      </c>
      <c r="G62" s="379"/>
    </row>
    <row r="63" spans="1:7" ht="12.75">
      <c r="A63" s="391"/>
      <c r="B63" s="386" t="s">
        <v>1226</v>
      </c>
      <c r="C63" s="348">
        <f>G61*0.4</f>
        <v>152.636</v>
      </c>
      <c r="D63" s="349" t="s">
        <v>128</v>
      </c>
      <c r="E63" s="914"/>
      <c r="F63" s="363">
        <f>C63*E63</f>
        <v>0</v>
      </c>
      <c r="G63" s="379"/>
    </row>
    <row r="64" spans="1:7" ht="12.75">
      <c r="A64" s="391"/>
      <c r="B64" s="386"/>
      <c r="C64" s="348"/>
      <c r="D64" s="349"/>
      <c r="E64" s="362"/>
      <c r="F64" s="363"/>
      <c r="G64" s="379"/>
    </row>
    <row r="65" spans="1:7" ht="12.75">
      <c r="A65" s="360" t="s">
        <v>893</v>
      </c>
      <c r="B65" s="361" t="s">
        <v>907</v>
      </c>
      <c r="C65" s="394"/>
      <c r="D65" s="358"/>
      <c r="E65" s="364"/>
      <c r="F65" s="365">
        <f>SUM(F51:F63)</f>
        <v>0</v>
      </c>
      <c r="G65" s="379"/>
    </row>
    <row r="66" spans="1:7" ht="12.75">
      <c r="A66" s="395"/>
      <c r="B66" s="396"/>
      <c r="C66" s="397"/>
      <c r="D66" s="392"/>
      <c r="E66" s="398"/>
      <c r="F66" s="399"/>
      <c r="G66" s="379"/>
    </row>
    <row r="67" spans="1:7" ht="12.75">
      <c r="A67" s="360" t="s">
        <v>908</v>
      </c>
      <c r="B67" s="361" t="s">
        <v>1227</v>
      </c>
      <c r="C67" s="394"/>
      <c r="D67" s="358"/>
      <c r="E67" s="364"/>
      <c r="F67" s="365"/>
      <c r="G67" s="379"/>
    </row>
    <row r="68" spans="1:7" ht="12.75">
      <c r="A68" s="360"/>
      <c r="B68" s="361"/>
      <c r="C68" s="394"/>
      <c r="D68" s="358"/>
      <c r="E68" s="364"/>
      <c r="F68" s="365"/>
      <c r="G68" s="379"/>
    </row>
    <row r="69" spans="1:7" ht="38.25">
      <c r="A69" s="366" t="s">
        <v>910</v>
      </c>
      <c r="B69" s="386" t="s">
        <v>1228</v>
      </c>
      <c r="C69" s="387"/>
      <c r="D69" s="388"/>
      <c r="E69" s="389"/>
      <c r="F69" s="390"/>
      <c r="G69" s="379"/>
    </row>
    <row r="70" spans="1:7" ht="12.75">
      <c r="A70" s="391"/>
      <c r="B70" s="386"/>
      <c r="C70" s="348">
        <v>564.6</v>
      </c>
      <c r="D70" s="349" t="s">
        <v>139</v>
      </c>
      <c r="E70" s="914"/>
      <c r="F70" s="363">
        <f>C70*E70</f>
        <v>0</v>
      </c>
      <c r="G70" s="379"/>
    </row>
    <row r="71" spans="1:7" ht="12.75">
      <c r="A71" s="391"/>
      <c r="B71" s="386"/>
      <c r="C71" s="348"/>
      <c r="D71" s="349"/>
      <c r="E71" s="914"/>
      <c r="F71" s="363"/>
      <c r="G71" s="379"/>
    </row>
    <row r="72" spans="1:7" ht="76.5">
      <c r="A72" s="366" t="s">
        <v>1229</v>
      </c>
      <c r="B72" s="386" t="s">
        <v>1230</v>
      </c>
      <c r="C72" s="387"/>
      <c r="D72" s="388"/>
      <c r="E72" s="916"/>
      <c r="F72" s="390"/>
      <c r="G72" s="379"/>
    </row>
    <row r="73" spans="1:7" ht="12.75">
      <c r="A73" s="391"/>
      <c r="B73" s="386"/>
      <c r="C73" s="348">
        <v>84.69</v>
      </c>
      <c r="D73" s="349" t="s">
        <v>128</v>
      </c>
      <c r="E73" s="914"/>
      <c r="F73" s="363">
        <f>C73*E73</f>
        <v>0</v>
      </c>
      <c r="G73" s="379"/>
    </row>
    <row r="74" spans="1:7" ht="12.75">
      <c r="A74" s="391"/>
      <c r="B74" s="386"/>
      <c r="C74" s="348"/>
      <c r="D74" s="349"/>
      <c r="E74" s="914"/>
      <c r="F74" s="363"/>
      <c r="G74" s="379"/>
    </row>
    <row r="75" spans="1:7" ht="102">
      <c r="A75" s="366" t="s">
        <v>1231</v>
      </c>
      <c r="B75" s="386" t="s">
        <v>1232</v>
      </c>
      <c r="C75" s="387"/>
      <c r="D75" s="388"/>
      <c r="E75" s="916"/>
      <c r="F75" s="390"/>
      <c r="G75" s="379"/>
    </row>
    <row r="76" spans="1:7" ht="12.75">
      <c r="A76" s="391"/>
      <c r="B76" s="386"/>
      <c r="C76" s="348">
        <v>306.44</v>
      </c>
      <c r="D76" s="349" t="s">
        <v>128</v>
      </c>
      <c r="E76" s="914"/>
      <c r="F76" s="363">
        <f>C76*E76</f>
        <v>0</v>
      </c>
      <c r="G76" s="379"/>
    </row>
    <row r="77" spans="1:7" ht="12.75">
      <c r="A77" s="391"/>
      <c r="B77" s="386"/>
      <c r="C77" s="348"/>
      <c r="D77" s="349"/>
      <c r="E77" s="914"/>
      <c r="F77" s="363"/>
      <c r="G77" s="379"/>
    </row>
    <row r="78" spans="1:7" ht="51">
      <c r="A78" s="366" t="s">
        <v>1233</v>
      </c>
      <c r="B78" s="386" t="s">
        <v>1234</v>
      </c>
      <c r="C78" s="387"/>
      <c r="D78" s="388"/>
      <c r="E78" s="916"/>
      <c r="F78" s="390"/>
      <c r="G78" s="379"/>
    </row>
    <row r="79" spans="1:7" ht="12.75">
      <c r="A79" s="391"/>
      <c r="B79" s="386"/>
      <c r="C79" s="348">
        <v>1508.16</v>
      </c>
      <c r="D79" s="349" t="s">
        <v>128</v>
      </c>
      <c r="E79" s="914"/>
      <c r="F79" s="363">
        <f>C79*E79</f>
        <v>0</v>
      </c>
      <c r="G79" s="379"/>
    </row>
    <row r="80" spans="1:7" ht="12.75">
      <c r="A80" s="391"/>
      <c r="B80" s="386"/>
      <c r="C80" s="348"/>
      <c r="D80" s="349"/>
      <c r="E80" s="914"/>
      <c r="F80" s="363"/>
      <c r="G80" s="379"/>
    </row>
    <row r="81" spans="1:7" ht="38.25">
      <c r="A81" s="366" t="s">
        <v>1235</v>
      </c>
      <c r="B81" s="386" t="s">
        <v>1236</v>
      </c>
      <c r="C81" s="387"/>
      <c r="D81" s="388"/>
      <c r="E81" s="916"/>
      <c r="F81" s="390"/>
      <c r="G81" s="379"/>
    </row>
    <row r="82" spans="1:7" ht="12.75">
      <c r="A82" s="391"/>
      <c r="B82" s="386"/>
      <c r="C82" s="348">
        <f>G56+G61-C79</f>
        <v>427.4499999999998</v>
      </c>
      <c r="D82" s="349" t="s">
        <v>128</v>
      </c>
      <c r="E82" s="914"/>
      <c r="F82" s="363">
        <f>C82*E82</f>
        <v>0</v>
      </c>
      <c r="G82" s="379"/>
    </row>
    <row r="83" spans="1:7" ht="12.75">
      <c r="A83" s="391"/>
      <c r="B83" s="386"/>
      <c r="C83" s="348"/>
      <c r="D83" s="349"/>
      <c r="E83" s="914"/>
      <c r="F83" s="363"/>
      <c r="G83" s="379"/>
    </row>
    <row r="84" spans="1:7" ht="51">
      <c r="A84" s="366" t="s">
        <v>1237</v>
      </c>
      <c r="B84" s="386" t="s">
        <v>1238</v>
      </c>
      <c r="C84" s="387"/>
      <c r="D84" s="388"/>
      <c r="E84" s="916"/>
      <c r="F84" s="390"/>
      <c r="G84" s="379"/>
    </row>
    <row r="85" spans="1:7" ht="12.75">
      <c r="A85" s="391"/>
      <c r="B85" s="386"/>
      <c r="C85" s="348">
        <v>182.7</v>
      </c>
      <c r="D85" s="349" t="s">
        <v>139</v>
      </c>
      <c r="E85" s="914"/>
      <c r="F85" s="363">
        <f>C85*E85</f>
        <v>0</v>
      </c>
      <c r="G85" s="379"/>
    </row>
    <row r="86" spans="1:7" ht="12.75">
      <c r="A86" s="391"/>
      <c r="B86" s="386"/>
      <c r="C86" s="348"/>
      <c r="D86" s="349"/>
      <c r="E86" s="914"/>
      <c r="F86" s="363"/>
      <c r="G86" s="379"/>
    </row>
    <row r="87" spans="1:7" ht="25.5">
      <c r="A87" s="366" t="s">
        <v>1239</v>
      </c>
      <c r="B87" s="386" t="s">
        <v>1240</v>
      </c>
      <c r="C87" s="387"/>
      <c r="D87" s="388"/>
      <c r="E87" s="916"/>
      <c r="F87" s="390"/>
      <c r="G87" s="379"/>
    </row>
    <row r="88" spans="1:7" ht="12.75">
      <c r="A88" s="391"/>
      <c r="B88" s="386"/>
      <c r="C88" s="348">
        <v>80</v>
      </c>
      <c r="D88" s="349" t="s">
        <v>146</v>
      </c>
      <c r="E88" s="914"/>
      <c r="F88" s="363">
        <f>C88*E88</f>
        <v>0</v>
      </c>
      <c r="G88" s="379"/>
    </row>
    <row r="89" spans="1:7" ht="12.75">
      <c r="A89" s="391"/>
      <c r="B89" s="386"/>
      <c r="C89" s="348"/>
      <c r="D89" s="349"/>
      <c r="E89" s="362"/>
      <c r="F89" s="363"/>
      <c r="G89" s="379"/>
    </row>
    <row r="90" spans="1:7" ht="12.75">
      <c r="A90" s="360" t="s">
        <v>908</v>
      </c>
      <c r="B90" s="361" t="s">
        <v>1241</v>
      </c>
      <c r="C90" s="394"/>
      <c r="D90" s="358"/>
      <c r="E90" s="364"/>
      <c r="F90" s="365">
        <f>SUM(F69:F88)</f>
        <v>0</v>
      </c>
      <c r="G90" s="379"/>
    </row>
    <row r="91" spans="1:7" ht="12.75">
      <c r="A91" s="360"/>
      <c r="B91" s="361"/>
      <c r="C91" s="394"/>
      <c r="D91" s="358"/>
      <c r="E91" s="364"/>
      <c r="F91" s="365"/>
      <c r="G91" s="379"/>
    </row>
    <row r="92" spans="1:7" ht="51">
      <c r="A92" s="366" t="s">
        <v>1242</v>
      </c>
      <c r="B92" s="386" t="s">
        <v>1243</v>
      </c>
      <c r="C92" s="348"/>
      <c r="D92" s="392"/>
      <c r="E92" s="362"/>
      <c r="F92" s="363"/>
      <c r="G92" s="379"/>
    </row>
    <row r="93" spans="1:7" ht="12.75">
      <c r="A93" s="395"/>
      <c r="B93" s="396"/>
      <c r="C93" s="400"/>
      <c r="D93" s="392"/>
      <c r="E93" s="401"/>
      <c r="F93" s="363">
        <f>SUM(F90,F65)*0.05</f>
        <v>0</v>
      </c>
      <c r="G93" s="379"/>
    </row>
    <row r="94" spans="1:7" ht="12.75">
      <c r="A94" s="360"/>
      <c r="B94" s="361"/>
      <c r="C94" s="394"/>
      <c r="D94" s="358"/>
      <c r="E94" s="364"/>
      <c r="F94" s="365"/>
      <c r="G94" s="379"/>
    </row>
    <row r="95" spans="1:7" ht="12.75">
      <c r="A95" s="352" t="s">
        <v>314</v>
      </c>
      <c r="B95" s="353" t="s">
        <v>1244</v>
      </c>
      <c r="C95" s="354"/>
      <c r="D95" s="355"/>
      <c r="E95" s="373"/>
      <c r="F95" s="374">
        <f>F93+F90+F65</f>
        <v>0</v>
      </c>
      <c r="G95" s="348"/>
    </row>
    <row r="96" spans="1:7" ht="12.75">
      <c r="A96" s="352"/>
      <c r="B96" s="353"/>
      <c r="C96" s="354"/>
      <c r="D96" s="355"/>
      <c r="E96" s="373"/>
      <c r="F96" s="374"/>
      <c r="G96" s="348"/>
    </row>
    <row r="97" spans="1:7" ht="12.75">
      <c r="A97" s="352" t="s">
        <v>621</v>
      </c>
      <c r="B97" s="353" t="s">
        <v>1208</v>
      </c>
      <c r="C97" s="354"/>
      <c r="D97" s="355"/>
      <c r="E97" s="373"/>
      <c r="F97" s="374"/>
      <c r="G97" s="379"/>
    </row>
    <row r="98" spans="1:7" ht="12.75">
      <c r="A98" s="391"/>
      <c r="B98" s="386"/>
      <c r="C98" s="348"/>
      <c r="D98" s="349"/>
      <c r="E98" s="362"/>
      <c r="F98" s="363"/>
      <c r="G98" s="379"/>
    </row>
    <row r="99" spans="1:7" ht="63.75">
      <c r="A99" s="366" t="s">
        <v>1245</v>
      </c>
      <c r="B99" s="386" t="s">
        <v>1265</v>
      </c>
      <c r="C99" s="387"/>
      <c r="D99" s="388"/>
      <c r="E99" s="389"/>
      <c r="F99" s="390"/>
      <c r="G99" s="379"/>
    </row>
    <row r="100" spans="1:7" ht="12.75">
      <c r="A100" s="391"/>
      <c r="B100" s="386"/>
      <c r="C100" s="348">
        <v>240.21</v>
      </c>
      <c r="D100" s="349" t="s">
        <v>169</v>
      </c>
      <c r="E100" s="914"/>
      <c r="F100" s="363">
        <f>C100*E100</f>
        <v>0</v>
      </c>
      <c r="G100" s="379"/>
    </row>
    <row r="101" spans="1:7" ht="12.75">
      <c r="A101" s="391"/>
      <c r="B101" s="386"/>
      <c r="C101" s="348"/>
      <c r="D101" s="349"/>
      <c r="E101" s="914"/>
      <c r="F101" s="363"/>
      <c r="G101" s="379"/>
    </row>
    <row r="102" spans="1:7" ht="63.75">
      <c r="A102" s="366" t="s">
        <v>1247</v>
      </c>
      <c r="B102" s="386" t="s">
        <v>1266</v>
      </c>
      <c r="C102" s="387"/>
      <c r="D102" s="388"/>
      <c r="E102" s="916"/>
      <c r="F102" s="390"/>
      <c r="G102" s="379"/>
    </row>
    <row r="103" spans="1:7" ht="12.75">
      <c r="A103" s="391"/>
      <c r="B103" s="386"/>
      <c r="C103" s="348">
        <v>20.83</v>
      </c>
      <c r="D103" s="349" t="s">
        <v>169</v>
      </c>
      <c r="E103" s="914"/>
      <c r="F103" s="363">
        <f>C103*E103</f>
        <v>0</v>
      </c>
      <c r="G103" s="379"/>
    </row>
    <row r="104" spans="1:7" ht="12.75">
      <c r="A104" s="391"/>
      <c r="B104" s="386"/>
      <c r="C104" s="348"/>
      <c r="D104" s="349"/>
      <c r="E104" s="914"/>
      <c r="F104" s="363"/>
      <c r="G104" s="379"/>
    </row>
    <row r="105" spans="1:7" ht="63.75">
      <c r="A105" s="366" t="s">
        <v>1250</v>
      </c>
      <c r="B105" s="386" t="s">
        <v>1267</v>
      </c>
      <c r="C105" s="387"/>
      <c r="D105" s="388"/>
      <c r="E105" s="916"/>
      <c r="F105" s="390"/>
      <c r="G105" s="379"/>
    </row>
    <row r="106" spans="1:7" ht="12.75">
      <c r="A106" s="391"/>
      <c r="B106" s="386"/>
      <c r="C106" s="348">
        <v>17.63</v>
      </c>
      <c r="D106" s="349" t="s">
        <v>169</v>
      </c>
      <c r="E106" s="914"/>
      <c r="F106" s="363">
        <f>C106*E106</f>
        <v>0</v>
      </c>
      <c r="G106" s="379"/>
    </row>
    <row r="107" spans="1:7" ht="12.75">
      <c r="A107" s="391"/>
      <c r="B107" s="386"/>
      <c r="C107" s="348"/>
      <c r="D107" s="349"/>
      <c r="E107" s="914"/>
      <c r="F107" s="363"/>
      <c r="G107" s="379"/>
    </row>
    <row r="108" spans="1:7" ht="63.75">
      <c r="A108" s="366" t="s">
        <v>1252</v>
      </c>
      <c r="B108" s="386" t="s">
        <v>1268</v>
      </c>
      <c r="C108" s="387"/>
      <c r="D108" s="388"/>
      <c r="E108" s="916"/>
      <c r="F108" s="390"/>
      <c r="G108" s="379"/>
    </row>
    <row r="109" spans="1:7" ht="12.75">
      <c r="A109" s="391"/>
      <c r="B109" s="386"/>
      <c r="C109" s="348">
        <v>43.01</v>
      </c>
      <c r="D109" s="349" t="s">
        <v>169</v>
      </c>
      <c r="E109" s="914"/>
      <c r="F109" s="363">
        <f>C109*E109</f>
        <v>0</v>
      </c>
      <c r="G109" s="379"/>
    </row>
    <row r="110" spans="1:7" ht="12.75">
      <c r="A110" s="391"/>
      <c r="B110" s="386"/>
      <c r="C110" s="348"/>
      <c r="D110" s="349"/>
      <c r="E110" s="914"/>
      <c r="F110" s="363"/>
      <c r="G110" s="379"/>
    </row>
    <row r="111" spans="1:7" ht="63.75">
      <c r="A111" s="366" t="s">
        <v>1254</v>
      </c>
      <c r="B111" s="386" t="s">
        <v>1269</v>
      </c>
      <c r="C111" s="387"/>
      <c r="D111" s="388"/>
      <c r="E111" s="916"/>
      <c r="F111" s="390"/>
      <c r="G111" s="379"/>
    </row>
    <row r="112" spans="1:7" ht="12.75">
      <c r="A112" s="391"/>
      <c r="B112" s="386"/>
      <c r="C112" s="348">
        <v>138.94</v>
      </c>
      <c r="D112" s="349" t="s">
        <v>169</v>
      </c>
      <c r="E112" s="914"/>
      <c r="F112" s="363">
        <f>C112*E112</f>
        <v>0</v>
      </c>
      <c r="G112" s="379"/>
    </row>
    <row r="113" spans="1:7" ht="12.75">
      <c r="A113" s="391"/>
      <c r="B113" s="386"/>
      <c r="C113" s="348"/>
      <c r="D113" s="349"/>
      <c r="E113" s="914"/>
      <c r="F113" s="363"/>
      <c r="G113" s="379"/>
    </row>
    <row r="114" spans="1:7" ht="63.75">
      <c r="A114" s="366" t="s">
        <v>1256</v>
      </c>
      <c r="B114" s="386" t="s">
        <v>1270</v>
      </c>
      <c r="C114" s="387"/>
      <c r="D114" s="388"/>
      <c r="E114" s="916"/>
      <c r="F114" s="390"/>
      <c r="G114" s="379"/>
    </row>
    <row r="115" spans="1:7" ht="12.75">
      <c r="A115" s="391"/>
      <c r="B115" s="386"/>
      <c r="C115" s="348">
        <v>18.19</v>
      </c>
      <c r="D115" s="349" t="s">
        <v>169</v>
      </c>
      <c r="E115" s="914"/>
      <c r="F115" s="363">
        <f>C115*E115</f>
        <v>0</v>
      </c>
      <c r="G115" s="379"/>
    </row>
    <row r="116" spans="1:7" ht="12.75">
      <c r="A116" s="391"/>
      <c r="B116" s="386"/>
      <c r="C116" s="348"/>
      <c r="D116" s="349"/>
      <c r="E116" s="914"/>
      <c r="F116" s="363"/>
      <c r="G116" s="379"/>
    </row>
    <row r="117" spans="1:7" ht="63.75">
      <c r="A117" s="366" t="s">
        <v>1258</v>
      </c>
      <c r="B117" s="386" t="s">
        <v>1271</v>
      </c>
      <c r="C117" s="387"/>
      <c r="D117" s="388"/>
      <c r="E117" s="916"/>
      <c r="F117" s="390"/>
      <c r="G117" s="379"/>
    </row>
    <row r="118" spans="1:7" ht="12.75">
      <c r="A118" s="391"/>
      <c r="B118" s="386"/>
      <c r="C118" s="348">
        <v>52.64</v>
      </c>
      <c r="D118" s="349" t="s">
        <v>169</v>
      </c>
      <c r="E118" s="914"/>
      <c r="F118" s="363">
        <f>C118*E118</f>
        <v>0</v>
      </c>
      <c r="G118" s="379"/>
    </row>
    <row r="119" spans="1:7" ht="12.75">
      <c r="A119" s="391"/>
      <c r="B119" s="386"/>
      <c r="C119" s="348"/>
      <c r="D119" s="349"/>
      <c r="E119" s="914"/>
      <c r="F119" s="363"/>
      <c r="G119" s="379"/>
    </row>
    <row r="120" spans="1:7" ht="63.75">
      <c r="A120" s="366" t="s">
        <v>1272</v>
      </c>
      <c r="B120" s="386" t="s">
        <v>1273</v>
      </c>
      <c r="C120" s="387"/>
      <c r="D120" s="388"/>
      <c r="E120" s="916"/>
      <c r="F120" s="390"/>
      <c r="G120" s="379"/>
    </row>
    <row r="121" spans="1:7" ht="12.75">
      <c r="A121" s="391"/>
      <c r="B121" s="386"/>
      <c r="C121" s="348">
        <v>134.15</v>
      </c>
      <c r="D121" s="349" t="s">
        <v>169</v>
      </c>
      <c r="E121" s="914"/>
      <c r="F121" s="363">
        <f>C121*E121</f>
        <v>0</v>
      </c>
      <c r="G121" s="379"/>
    </row>
    <row r="122" spans="1:7" ht="12.75">
      <c r="A122" s="391"/>
      <c r="B122" s="386"/>
      <c r="C122" s="348"/>
      <c r="D122" s="349"/>
      <c r="E122" s="914"/>
      <c r="F122" s="363"/>
      <c r="G122" s="379"/>
    </row>
    <row r="123" spans="1:7" ht="63.75">
      <c r="A123" s="366" t="s">
        <v>1274</v>
      </c>
      <c r="B123" s="386" t="s">
        <v>1275</v>
      </c>
      <c r="C123" s="387"/>
      <c r="D123" s="388"/>
      <c r="E123" s="916"/>
      <c r="F123" s="390"/>
      <c r="G123" s="379"/>
    </row>
    <row r="124" spans="1:7" ht="12.75">
      <c r="A124" s="391"/>
      <c r="B124" s="386"/>
      <c r="C124" s="348">
        <v>39.76</v>
      </c>
      <c r="D124" s="349" t="s">
        <v>169</v>
      </c>
      <c r="E124" s="914"/>
      <c r="F124" s="363">
        <f>C124*E124</f>
        <v>0</v>
      </c>
      <c r="G124" s="379"/>
    </row>
    <row r="125" spans="1:7" ht="12.75">
      <c r="A125" s="391"/>
      <c r="B125" s="386"/>
      <c r="C125" s="348"/>
      <c r="D125" s="349"/>
      <c r="E125" s="914"/>
      <c r="F125" s="363"/>
      <c r="G125" s="379"/>
    </row>
    <row r="126" spans="1:7" ht="63.75">
      <c r="A126" s="366" t="s">
        <v>1276</v>
      </c>
      <c r="B126" s="386" t="s">
        <v>1277</v>
      </c>
      <c r="C126" s="387"/>
      <c r="D126" s="388"/>
      <c r="E126" s="916"/>
      <c r="F126" s="390"/>
      <c r="G126" s="379"/>
    </row>
    <row r="127" spans="1:7" ht="12.75">
      <c r="A127" s="391"/>
      <c r="B127" s="386"/>
      <c r="C127" s="348">
        <v>49.95</v>
      </c>
      <c r="D127" s="349" t="s">
        <v>169</v>
      </c>
      <c r="E127" s="914"/>
      <c r="F127" s="363">
        <f>C127*E127</f>
        <v>0</v>
      </c>
      <c r="G127" s="379"/>
    </row>
    <row r="128" spans="1:7" ht="12.75">
      <c r="A128" s="391"/>
      <c r="B128" s="386"/>
      <c r="C128" s="348"/>
      <c r="D128" s="349"/>
      <c r="E128" s="914"/>
      <c r="F128" s="363"/>
      <c r="G128" s="379"/>
    </row>
    <row r="129" spans="1:7" ht="63.75">
      <c r="A129" s="366" t="s">
        <v>1278</v>
      </c>
      <c r="B129" s="386" t="s">
        <v>1279</v>
      </c>
      <c r="C129" s="387"/>
      <c r="D129" s="388"/>
      <c r="E129" s="916"/>
      <c r="F129" s="390"/>
      <c r="G129" s="379"/>
    </row>
    <row r="130" spans="1:7" ht="12.75">
      <c r="A130" s="391"/>
      <c r="B130" s="386"/>
      <c r="C130" s="348">
        <v>12.7</v>
      </c>
      <c r="D130" s="349" t="s">
        <v>169</v>
      </c>
      <c r="E130" s="914"/>
      <c r="F130" s="363">
        <f>C130*E130</f>
        <v>0</v>
      </c>
      <c r="G130" s="379"/>
    </row>
    <row r="131" spans="1:7" ht="12.75">
      <c r="A131" s="391"/>
      <c r="B131" s="386"/>
      <c r="C131" s="348"/>
      <c r="D131" s="349"/>
      <c r="E131" s="914"/>
      <c r="F131" s="363"/>
      <c r="G131" s="379"/>
    </row>
    <row r="132" spans="1:7" ht="63.75">
      <c r="A132" s="366" t="s">
        <v>1280</v>
      </c>
      <c r="B132" s="386" t="s">
        <v>1281</v>
      </c>
      <c r="C132" s="387"/>
      <c r="D132" s="388"/>
      <c r="E132" s="916"/>
      <c r="F132" s="390"/>
      <c r="G132" s="379"/>
    </row>
    <row r="133" spans="1:7" ht="12.75">
      <c r="A133" s="391"/>
      <c r="B133" s="386"/>
      <c r="C133" s="348">
        <v>35.94</v>
      </c>
      <c r="D133" s="349" t="s">
        <v>169</v>
      </c>
      <c r="E133" s="914"/>
      <c r="F133" s="363">
        <f>C133*E133</f>
        <v>0</v>
      </c>
      <c r="G133" s="379"/>
    </row>
    <row r="134" spans="1:7" ht="12.75">
      <c r="A134" s="391"/>
      <c r="B134" s="386"/>
      <c r="C134" s="348"/>
      <c r="D134" s="349"/>
      <c r="E134" s="914"/>
      <c r="F134" s="363"/>
      <c r="G134" s="379"/>
    </row>
    <row r="135" spans="1:7" ht="63.75">
      <c r="A135" s="366" t="s">
        <v>1282</v>
      </c>
      <c r="B135" s="386" t="s">
        <v>1283</v>
      </c>
      <c r="C135" s="387"/>
      <c r="D135" s="388"/>
      <c r="E135" s="916"/>
      <c r="F135" s="390"/>
      <c r="G135" s="379"/>
    </row>
    <row r="136" spans="1:7" ht="12.75">
      <c r="A136" s="391"/>
      <c r="B136" s="386"/>
      <c r="C136" s="348">
        <v>68.4</v>
      </c>
      <c r="D136" s="349" t="s">
        <v>169</v>
      </c>
      <c r="E136" s="914"/>
      <c r="F136" s="363">
        <f>C136*E136</f>
        <v>0</v>
      </c>
      <c r="G136" s="379"/>
    </row>
    <row r="137" spans="1:7" ht="12.75">
      <c r="A137" s="391"/>
      <c r="B137" s="386"/>
      <c r="C137" s="348"/>
      <c r="D137" s="349"/>
      <c r="E137" s="914"/>
      <c r="F137" s="363"/>
      <c r="G137" s="379"/>
    </row>
    <row r="138" spans="1:7" ht="63.75">
      <c r="A138" s="366" t="s">
        <v>1284</v>
      </c>
      <c r="B138" s="386" t="s">
        <v>1285</v>
      </c>
      <c r="C138" s="387"/>
      <c r="D138" s="388"/>
      <c r="E138" s="916"/>
      <c r="F138" s="390"/>
      <c r="G138" s="379"/>
    </row>
    <row r="139" spans="1:7" ht="12.75">
      <c r="A139" s="391"/>
      <c r="B139" s="386"/>
      <c r="C139" s="348">
        <v>27.28</v>
      </c>
      <c r="D139" s="349" t="s">
        <v>169</v>
      </c>
      <c r="E139" s="914"/>
      <c r="F139" s="363">
        <f>C139*E139</f>
        <v>0</v>
      </c>
      <c r="G139" s="379"/>
    </row>
    <row r="140" spans="1:7" ht="12.75">
      <c r="A140" s="391"/>
      <c r="B140" s="386"/>
      <c r="C140" s="348"/>
      <c r="D140" s="349"/>
      <c r="E140" s="914"/>
      <c r="F140" s="363"/>
      <c r="G140" s="379"/>
    </row>
    <row r="141" spans="1:7" ht="63.75">
      <c r="A141" s="366" t="s">
        <v>1286</v>
      </c>
      <c r="B141" s="386" t="s">
        <v>1287</v>
      </c>
      <c r="C141" s="387"/>
      <c r="D141" s="388"/>
      <c r="E141" s="916"/>
      <c r="F141" s="390"/>
      <c r="G141" s="379"/>
    </row>
    <row r="142" spans="1:7" ht="12.75">
      <c r="A142" s="391"/>
      <c r="B142" s="386"/>
      <c r="C142" s="348">
        <v>48.6</v>
      </c>
      <c r="D142" s="349" t="s">
        <v>169</v>
      </c>
      <c r="E142" s="914"/>
      <c r="F142" s="363">
        <f>C142*E142</f>
        <v>0</v>
      </c>
      <c r="G142" s="379"/>
    </row>
    <row r="143" spans="1:7" ht="12.75">
      <c r="A143" s="391"/>
      <c r="B143" s="386"/>
      <c r="C143" s="348"/>
      <c r="D143" s="349"/>
      <c r="E143" s="914"/>
      <c r="F143" s="363"/>
      <c r="G143" s="379"/>
    </row>
    <row r="144" spans="1:7" ht="76.5">
      <c r="A144" s="366" t="s">
        <v>1288</v>
      </c>
      <c r="B144" s="386" t="s">
        <v>1289</v>
      </c>
      <c r="C144" s="387"/>
      <c r="D144" s="388"/>
      <c r="E144" s="917"/>
      <c r="F144" s="402"/>
      <c r="G144" s="379"/>
    </row>
    <row r="145" spans="1:7" ht="12.75">
      <c r="A145" s="391"/>
      <c r="B145" s="386"/>
      <c r="C145" s="348">
        <v>23</v>
      </c>
      <c r="D145" s="349" t="s">
        <v>853</v>
      </c>
      <c r="E145" s="918"/>
      <c r="F145" s="350">
        <f>C145*E145</f>
        <v>0</v>
      </c>
      <c r="G145" s="379"/>
    </row>
    <row r="146" spans="1:7" ht="12.75">
      <c r="A146" s="391"/>
      <c r="B146" s="386"/>
      <c r="C146" s="348"/>
      <c r="D146" s="349"/>
      <c r="E146" s="918"/>
      <c r="F146" s="350"/>
      <c r="G146" s="379"/>
    </row>
    <row r="147" spans="1:7" ht="76.5">
      <c r="A147" s="366" t="s">
        <v>1290</v>
      </c>
      <c r="B147" s="386" t="s">
        <v>1291</v>
      </c>
      <c r="C147" s="387"/>
      <c r="D147" s="388"/>
      <c r="E147" s="917"/>
      <c r="F147" s="402"/>
      <c r="G147" s="379"/>
    </row>
    <row r="148" spans="1:7" ht="12.75">
      <c r="A148" s="391"/>
      <c r="B148" s="386"/>
      <c r="C148" s="348">
        <v>6</v>
      </c>
      <c r="D148" s="349" t="s">
        <v>853</v>
      </c>
      <c r="E148" s="918"/>
      <c r="F148" s="350">
        <f>C148*E148</f>
        <v>0</v>
      </c>
      <c r="G148" s="379"/>
    </row>
    <row r="149" spans="1:7" ht="12.75">
      <c r="A149" s="391"/>
      <c r="B149" s="386"/>
      <c r="C149" s="348"/>
      <c r="D149" s="349"/>
      <c r="E149" s="918"/>
      <c r="F149" s="350"/>
      <c r="G149" s="379"/>
    </row>
    <row r="150" spans="1:7" ht="76.5">
      <c r="A150" s="366" t="s">
        <v>1292</v>
      </c>
      <c r="B150" s="386" t="s">
        <v>1293</v>
      </c>
      <c r="C150" s="387"/>
      <c r="D150" s="388"/>
      <c r="E150" s="917"/>
      <c r="F150" s="402"/>
      <c r="G150" s="379"/>
    </row>
    <row r="151" spans="1:7" ht="12.75">
      <c r="A151" s="391"/>
      <c r="B151" s="386"/>
      <c r="C151" s="348">
        <v>7</v>
      </c>
      <c r="D151" s="349" t="s">
        <v>853</v>
      </c>
      <c r="E151" s="918"/>
      <c r="F151" s="350">
        <f>C151*E151</f>
        <v>0</v>
      </c>
      <c r="G151" s="379"/>
    </row>
    <row r="152" spans="1:7" ht="12.75">
      <c r="A152" s="391"/>
      <c r="B152" s="386"/>
      <c r="C152" s="348"/>
      <c r="D152" s="349"/>
      <c r="E152" s="918"/>
      <c r="F152" s="350"/>
      <c r="G152" s="379"/>
    </row>
    <row r="153" spans="1:7" ht="76.5">
      <c r="A153" s="366" t="s">
        <v>1294</v>
      </c>
      <c r="B153" s="386" t="s">
        <v>1295</v>
      </c>
      <c r="C153" s="387"/>
      <c r="D153" s="388"/>
      <c r="E153" s="917"/>
      <c r="F153" s="402"/>
      <c r="G153" s="379"/>
    </row>
    <row r="154" spans="1:7" ht="12.75">
      <c r="A154" s="391"/>
      <c r="B154" s="386"/>
      <c r="C154" s="348">
        <v>4</v>
      </c>
      <c r="D154" s="349" t="s">
        <v>853</v>
      </c>
      <c r="E154" s="918"/>
      <c r="F154" s="350">
        <f>C154*E154</f>
        <v>0</v>
      </c>
      <c r="G154" s="379"/>
    </row>
    <row r="155" spans="1:7" ht="12.75">
      <c r="A155" s="391"/>
      <c r="B155" s="386"/>
      <c r="C155" s="348"/>
      <c r="D155" s="349"/>
      <c r="E155" s="918"/>
      <c r="F155" s="350"/>
      <c r="G155" s="379"/>
    </row>
    <row r="156" spans="1:7" ht="63.75">
      <c r="A156" s="366" t="s">
        <v>1296</v>
      </c>
      <c r="B156" s="386" t="s">
        <v>1297</v>
      </c>
      <c r="C156" s="387"/>
      <c r="D156" s="388"/>
      <c r="E156" s="917"/>
      <c r="F156" s="402"/>
      <c r="G156" s="379"/>
    </row>
    <row r="157" spans="1:7" ht="12.75">
      <c r="A157" s="391"/>
      <c r="B157" s="386"/>
      <c r="C157" s="348">
        <v>6</v>
      </c>
      <c r="D157" s="349" t="s">
        <v>853</v>
      </c>
      <c r="E157" s="918"/>
      <c r="F157" s="350">
        <f>C157*E157</f>
        <v>0</v>
      </c>
      <c r="G157" s="379"/>
    </row>
    <row r="158" spans="1:7" ht="12.75">
      <c r="A158" s="391"/>
      <c r="B158" s="386"/>
      <c r="C158" s="348"/>
      <c r="D158" s="349"/>
      <c r="E158" s="918"/>
      <c r="F158" s="350"/>
      <c r="G158" s="379"/>
    </row>
    <row r="159" spans="1:7" ht="51">
      <c r="A159" s="366" t="s">
        <v>1298</v>
      </c>
      <c r="B159" s="386" t="s">
        <v>1299</v>
      </c>
      <c r="C159" s="387"/>
      <c r="D159" s="388"/>
      <c r="E159" s="917"/>
      <c r="F159" s="402"/>
      <c r="G159" s="379"/>
    </row>
    <row r="160" spans="1:7" ht="12.75">
      <c r="A160" s="391"/>
      <c r="B160" s="386"/>
      <c r="C160" s="348">
        <v>1</v>
      </c>
      <c r="D160" s="349" t="s">
        <v>853</v>
      </c>
      <c r="E160" s="918"/>
      <c r="F160" s="350">
        <f>C160*E160</f>
        <v>0</v>
      </c>
      <c r="G160" s="379"/>
    </row>
    <row r="161" spans="1:7" ht="12.75">
      <c r="A161" s="391"/>
      <c r="B161" s="386"/>
      <c r="C161" s="348"/>
      <c r="D161" s="349"/>
      <c r="E161" s="918"/>
      <c r="F161" s="350"/>
      <c r="G161" s="379"/>
    </row>
    <row r="162" spans="1:7" ht="76.5">
      <c r="A162" s="366" t="s">
        <v>1300</v>
      </c>
      <c r="B162" s="386" t="s">
        <v>1251</v>
      </c>
      <c r="C162" s="387"/>
      <c r="D162" s="388"/>
      <c r="E162" s="916"/>
      <c r="F162" s="390"/>
      <c r="G162" s="379"/>
    </row>
    <row r="163" spans="1:7" ht="12.75">
      <c r="A163" s="391"/>
      <c r="B163" s="386"/>
      <c r="C163" s="348">
        <v>2</v>
      </c>
      <c r="D163" s="349" t="s">
        <v>853</v>
      </c>
      <c r="E163" s="914"/>
      <c r="F163" s="363">
        <f>C163*E163</f>
        <v>0</v>
      </c>
      <c r="G163" s="379"/>
    </row>
    <row r="164" spans="1:7" ht="12.75">
      <c r="A164" s="391"/>
      <c r="B164" s="386"/>
      <c r="C164" s="348"/>
      <c r="D164" s="349"/>
      <c r="E164" s="918"/>
      <c r="F164" s="350"/>
      <c r="G164" s="379"/>
    </row>
    <row r="165" spans="1:7" ht="76.5">
      <c r="A165" s="366" t="s">
        <v>1301</v>
      </c>
      <c r="B165" s="386" t="s">
        <v>1249</v>
      </c>
      <c r="C165" s="387"/>
      <c r="D165" s="388"/>
      <c r="E165" s="916"/>
      <c r="F165" s="390"/>
      <c r="G165" s="379"/>
    </row>
    <row r="166" spans="1:7" ht="12.75">
      <c r="A166" s="391"/>
      <c r="B166" s="386"/>
      <c r="C166" s="348">
        <v>9</v>
      </c>
      <c r="D166" s="349" t="s">
        <v>853</v>
      </c>
      <c r="E166" s="914"/>
      <c r="F166" s="363">
        <f>C166*E166</f>
        <v>0</v>
      </c>
      <c r="G166" s="379"/>
    </row>
    <row r="167" spans="1:7" ht="12.75">
      <c r="A167" s="391"/>
      <c r="B167" s="386"/>
      <c r="C167" s="348"/>
      <c r="D167" s="349"/>
      <c r="E167" s="914"/>
      <c r="F167" s="363"/>
      <c r="G167" s="379"/>
    </row>
    <row r="168" spans="1:7" ht="89.25">
      <c r="A168" s="366" t="s">
        <v>1302</v>
      </c>
      <c r="B168" s="386" t="s">
        <v>1303</v>
      </c>
      <c r="C168" s="387"/>
      <c r="D168" s="388"/>
      <c r="E168" s="916"/>
      <c r="F168" s="390"/>
      <c r="G168" s="379"/>
    </row>
    <row r="169" spans="1:7" ht="12.75">
      <c r="A169" s="391"/>
      <c r="B169" s="386"/>
      <c r="C169" s="348">
        <v>1</v>
      </c>
      <c r="D169" s="349" t="s">
        <v>853</v>
      </c>
      <c r="E169" s="914"/>
      <c r="F169" s="363">
        <f>C169*E169</f>
        <v>0</v>
      </c>
      <c r="G169" s="379"/>
    </row>
    <row r="170" spans="1:7" ht="12.75">
      <c r="A170" s="391"/>
      <c r="B170" s="386"/>
      <c r="C170" s="348"/>
      <c r="D170" s="349"/>
      <c r="E170" s="914"/>
      <c r="F170" s="363"/>
      <c r="G170" s="379"/>
    </row>
    <row r="171" spans="1:7" ht="76.5">
      <c r="A171" s="366" t="s">
        <v>1304</v>
      </c>
      <c r="B171" s="386" t="s">
        <v>1305</v>
      </c>
      <c r="C171" s="387"/>
      <c r="D171" s="388"/>
      <c r="E171" s="916"/>
      <c r="F171" s="390"/>
      <c r="G171" s="379"/>
    </row>
    <row r="172" spans="1:7" ht="12.75">
      <c r="A172" s="391"/>
      <c r="B172" s="386"/>
      <c r="C172" s="348">
        <v>4</v>
      </c>
      <c r="D172" s="349" t="s">
        <v>853</v>
      </c>
      <c r="E172" s="914"/>
      <c r="F172" s="363">
        <f>C172*E172</f>
        <v>0</v>
      </c>
      <c r="G172" s="379"/>
    </row>
    <row r="173" spans="1:7" ht="12.75">
      <c r="A173" s="391"/>
      <c r="B173" s="386"/>
      <c r="C173" s="348"/>
      <c r="D173" s="349"/>
      <c r="E173" s="914"/>
      <c r="F173" s="363"/>
      <c r="G173" s="379"/>
    </row>
    <row r="174" spans="1:7" ht="76.5">
      <c r="A174" s="366" t="s">
        <v>1306</v>
      </c>
      <c r="B174" s="386" t="s">
        <v>1253</v>
      </c>
      <c r="C174" s="387"/>
      <c r="D174" s="388"/>
      <c r="E174" s="916"/>
      <c r="F174" s="390"/>
      <c r="G174" s="379"/>
    </row>
    <row r="175" spans="1:7" ht="12.75">
      <c r="A175" s="391"/>
      <c r="B175" s="386"/>
      <c r="C175" s="348">
        <v>5</v>
      </c>
      <c r="D175" s="349" t="s">
        <v>853</v>
      </c>
      <c r="E175" s="914"/>
      <c r="F175" s="363">
        <f>C175*E175</f>
        <v>0</v>
      </c>
      <c r="G175" s="379"/>
    </row>
    <row r="176" spans="1:7" ht="12.75">
      <c r="A176" s="391"/>
      <c r="B176" s="386"/>
      <c r="C176" s="348"/>
      <c r="D176" s="349"/>
      <c r="E176" s="914"/>
      <c r="F176" s="363"/>
      <c r="G176" s="379"/>
    </row>
    <row r="177" spans="1:7" ht="89.25">
      <c r="A177" s="366" t="s">
        <v>1307</v>
      </c>
      <c r="B177" s="386" t="s">
        <v>1308</v>
      </c>
      <c r="C177" s="387"/>
      <c r="D177" s="388"/>
      <c r="E177" s="916"/>
      <c r="F177" s="390"/>
      <c r="G177" s="379"/>
    </row>
    <row r="178" spans="1:7" ht="12.75">
      <c r="A178" s="391"/>
      <c r="B178" s="386"/>
      <c r="C178" s="348">
        <v>2</v>
      </c>
      <c r="D178" s="349" t="s">
        <v>853</v>
      </c>
      <c r="E178" s="914"/>
      <c r="F178" s="363">
        <f>C178*E178</f>
        <v>0</v>
      </c>
      <c r="G178" s="379"/>
    </row>
    <row r="179" spans="1:7" ht="12.75">
      <c r="A179" s="391"/>
      <c r="B179" s="386"/>
      <c r="C179" s="348"/>
      <c r="D179" s="349"/>
      <c r="E179" s="914"/>
      <c r="F179" s="363"/>
      <c r="G179" s="379"/>
    </row>
    <row r="180" spans="1:7" ht="102">
      <c r="A180" s="366" t="s">
        <v>1309</v>
      </c>
      <c r="B180" s="386" t="s">
        <v>1310</v>
      </c>
      <c r="C180" s="387"/>
      <c r="D180" s="388"/>
      <c r="E180" s="916"/>
      <c r="F180" s="390"/>
      <c r="G180" s="379"/>
    </row>
    <row r="181" spans="1:7" ht="12.75">
      <c r="A181" s="391"/>
      <c r="B181" s="386"/>
      <c r="C181" s="348">
        <v>2</v>
      </c>
      <c r="D181" s="349" t="s">
        <v>853</v>
      </c>
      <c r="E181" s="914"/>
      <c r="F181" s="363">
        <f>C181*E181</f>
        <v>0</v>
      </c>
      <c r="G181" s="379"/>
    </row>
    <row r="182" spans="1:7" ht="12.75">
      <c r="A182" s="391"/>
      <c r="B182" s="386"/>
      <c r="C182" s="348"/>
      <c r="D182" s="349"/>
      <c r="E182" s="914"/>
      <c r="F182" s="363"/>
      <c r="G182" s="379"/>
    </row>
    <row r="183" spans="1:7" ht="102">
      <c r="A183" s="366" t="s">
        <v>1311</v>
      </c>
      <c r="B183" s="386" t="s">
        <v>1312</v>
      </c>
      <c r="C183" s="387"/>
      <c r="D183" s="388"/>
      <c r="E183" s="916"/>
      <c r="F183" s="390"/>
      <c r="G183" s="379"/>
    </row>
    <row r="184" spans="1:7" ht="12.75">
      <c r="A184" s="391"/>
      <c r="B184" s="386"/>
      <c r="C184" s="348">
        <v>1</v>
      </c>
      <c r="D184" s="349" t="s">
        <v>853</v>
      </c>
      <c r="E184" s="914"/>
      <c r="F184" s="363">
        <f>C184*E184</f>
        <v>0</v>
      </c>
      <c r="G184" s="379"/>
    </row>
    <row r="185" spans="1:7" ht="12.75">
      <c r="A185" s="391"/>
      <c r="B185" s="386"/>
      <c r="C185" s="348"/>
      <c r="D185" s="349"/>
      <c r="E185" s="914"/>
      <c r="F185" s="363"/>
      <c r="G185" s="379"/>
    </row>
    <row r="186" spans="1:7" ht="89.25">
      <c r="A186" s="366" t="s">
        <v>1313</v>
      </c>
      <c r="B186" s="386" t="s">
        <v>1314</v>
      </c>
      <c r="C186" s="387"/>
      <c r="D186" s="388"/>
      <c r="E186" s="916"/>
      <c r="F186" s="390"/>
      <c r="G186" s="379"/>
    </row>
    <row r="187" spans="1:7" ht="12.75">
      <c r="A187" s="391"/>
      <c r="B187" s="386"/>
      <c r="C187" s="348">
        <v>1</v>
      </c>
      <c r="D187" s="349" t="s">
        <v>853</v>
      </c>
      <c r="E187" s="914"/>
      <c r="F187" s="363">
        <f>C187*E187</f>
        <v>0</v>
      </c>
      <c r="G187" s="379"/>
    </row>
    <row r="188" spans="1:7" ht="12.75">
      <c r="A188" s="391"/>
      <c r="B188" s="386"/>
      <c r="C188" s="348"/>
      <c r="D188" s="349"/>
      <c r="E188" s="914"/>
      <c r="F188" s="363"/>
      <c r="G188" s="379"/>
    </row>
    <row r="189" spans="1:7" ht="51">
      <c r="A189" s="366" t="s">
        <v>1315</v>
      </c>
      <c r="B189" s="386" t="s">
        <v>1316</v>
      </c>
      <c r="C189" s="387"/>
      <c r="D189" s="388"/>
      <c r="E189" s="916"/>
      <c r="F189" s="390"/>
      <c r="G189" s="379"/>
    </row>
    <row r="190" spans="1:7" ht="12.75">
      <c r="A190" s="391"/>
      <c r="B190" s="386"/>
      <c r="C190" s="348">
        <v>18.5</v>
      </c>
      <c r="D190" s="349" t="s">
        <v>169</v>
      </c>
      <c r="E190" s="914"/>
      <c r="F190" s="363">
        <f>C190*E190</f>
        <v>0</v>
      </c>
      <c r="G190" s="379"/>
    </row>
    <row r="191" spans="1:7" ht="12.75">
      <c r="A191" s="391"/>
      <c r="B191" s="386"/>
      <c r="C191" s="348"/>
      <c r="D191" s="349"/>
      <c r="E191" s="914"/>
      <c r="F191" s="363"/>
      <c r="G191" s="379"/>
    </row>
    <row r="192" spans="1:7" ht="38.25">
      <c r="A192" s="366" t="s">
        <v>1317</v>
      </c>
      <c r="B192" s="386" t="s">
        <v>1257</v>
      </c>
      <c r="C192" s="387"/>
      <c r="D192" s="388"/>
      <c r="E192" s="916"/>
      <c r="F192" s="390"/>
      <c r="G192" s="379"/>
    </row>
    <row r="193" spans="1:7" ht="12.75">
      <c r="A193" s="391"/>
      <c r="B193" s="386"/>
      <c r="C193" s="348">
        <f>SUM(C163:C178)</f>
        <v>23</v>
      </c>
      <c r="D193" s="349" t="s">
        <v>853</v>
      </c>
      <c r="E193" s="914"/>
      <c r="F193" s="363">
        <f>C193*E193</f>
        <v>0</v>
      </c>
      <c r="G193" s="379"/>
    </row>
    <row r="194" spans="1:7" ht="12.75">
      <c r="A194" s="391"/>
      <c r="B194" s="386"/>
      <c r="C194" s="348"/>
      <c r="D194" s="349"/>
      <c r="E194" s="914"/>
      <c r="F194" s="363"/>
      <c r="G194" s="379"/>
    </row>
    <row r="195" spans="1:7" ht="25.5">
      <c r="A195" s="366" t="s">
        <v>1318</v>
      </c>
      <c r="B195" s="386" t="s">
        <v>1259</v>
      </c>
      <c r="C195" s="387"/>
      <c r="D195" s="388"/>
      <c r="E195" s="916"/>
      <c r="F195" s="390"/>
      <c r="G195" s="379"/>
    </row>
    <row r="196" spans="1:7" ht="12.75">
      <c r="A196" s="391"/>
      <c r="B196" s="386"/>
      <c r="C196" s="348">
        <f>C26</f>
        <v>898.43</v>
      </c>
      <c r="D196" s="349" t="s">
        <v>169</v>
      </c>
      <c r="E196" s="914"/>
      <c r="F196" s="363">
        <f>C196*E196</f>
        <v>0</v>
      </c>
      <c r="G196" s="379"/>
    </row>
    <row r="197" spans="1:7" ht="12.75">
      <c r="A197" s="360"/>
      <c r="B197" s="361"/>
      <c r="C197" s="394"/>
      <c r="D197" s="358"/>
      <c r="E197" s="364"/>
      <c r="F197" s="365"/>
      <c r="G197" s="379"/>
    </row>
    <row r="198" spans="1:7" ht="12.75">
      <c r="A198" s="352" t="s">
        <v>621</v>
      </c>
      <c r="B198" s="353" t="s">
        <v>1260</v>
      </c>
      <c r="C198" s="354"/>
      <c r="D198" s="355"/>
      <c r="E198" s="373"/>
      <c r="F198" s="374">
        <f>SUM(F98:F197)</f>
        <v>0</v>
      </c>
      <c r="G198" s="348"/>
    </row>
    <row r="199" spans="1:7" ht="12.75">
      <c r="A199" s="360"/>
      <c r="B199" s="361"/>
      <c r="C199" s="394"/>
      <c r="D199" s="358"/>
      <c r="E199" s="364"/>
      <c r="F199" s="365"/>
      <c r="G199" s="379"/>
    </row>
    <row r="200" spans="1:7" ht="12.75">
      <c r="A200" s="352"/>
      <c r="B200" s="353"/>
      <c r="C200" s="354"/>
      <c r="D200" s="355"/>
      <c r="E200" s="373"/>
      <c r="F200" s="374"/>
      <c r="G200" s="348"/>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worksheet>
</file>

<file path=xl/worksheets/sheet8.xml><?xml version="1.0" encoding="utf-8"?>
<worksheet xmlns="http://schemas.openxmlformats.org/spreadsheetml/2006/main" xmlns:r="http://schemas.openxmlformats.org/officeDocument/2006/relationships">
  <dimension ref="A1:G257"/>
  <sheetViews>
    <sheetView view="pageBreakPreview" zoomScaleSheetLayoutView="100" zoomScalePageLayoutView="0" workbookViewId="0" topLeftCell="A1">
      <selection activeCell="I23" sqref="I23"/>
    </sheetView>
  </sheetViews>
  <sheetFormatPr defaultColWidth="9.00390625" defaultRowHeight="12.75"/>
  <cols>
    <col min="1" max="1" width="5.625" style="290" customWidth="1"/>
    <col min="2" max="2" width="37.375" style="290" customWidth="1"/>
    <col min="3" max="3" width="9.875" style="290" customWidth="1"/>
    <col min="4" max="4" width="5.125" style="290" customWidth="1"/>
    <col min="5" max="5" width="13.00390625" style="290" customWidth="1"/>
    <col min="6" max="6" width="17.375" style="290" customWidth="1"/>
  </cols>
  <sheetData>
    <row r="1" spans="1:6" ht="12.75">
      <c r="A1" s="291" t="s">
        <v>1319</v>
      </c>
      <c r="B1" s="291" t="s">
        <v>1320</v>
      </c>
      <c r="C1" s="292"/>
      <c r="D1" s="292"/>
      <c r="E1" s="292"/>
      <c r="F1" s="292"/>
    </row>
    <row r="2" spans="1:6" ht="12.75">
      <c r="A2" s="292"/>
      <c r="B2" s="292"/>
      <c r="C2" s="292"/>
      <c r="D2" s="292"/>
      <c r="E2" s="292"/>
      <c r="F2" s="292"/>
    </row>
    <row r="3" spans="1:6" ht="15">
      <c r="A3" s="293" t="s">
        <v>824</v>
      </c>
      <c r="B3" s="294" t="s">
        <v>825</v>
      </c>
      <c r="C3" s="296"/>
      <c r="D3" s="295"/>
      <c r="E3" s="295"/>
      <c r="F3" s="296" t="s">
        <v>826</v>
      </c>
    </row>
    <row r="4" spans="1:6" ht="15">
      <c r="A4" s="164"/>
      <c r="B4" s="165"/>
      <c r="C4" s="292"/>
      <c r="D4" s="292"/>
      <c r="E4" s="292"/>
      <c r="F4" s="166"/>
    </row>
    <row r="5" spans="1:6" ht="15">
      <c r="A5" s="297" t="s">
        <v>1205</v>
      </c>
      <c r="B5" s="298" t="s">
        <v>1206</v>
      </c>
      <c r="C5" s="295"/>
      <c r="D5" s="295"/>
      <c r="E5" s="295"/>
      <c r="F5" s="160"/>
    </row>
    <row r="6" spans="1:6" ht="15">
      <c r="A6" s="167" t="s">
        <v>827</v>
      </c>
      <c r="B6" s="168" t="s">
        <v>828</v>
      </c>
      <c r="C6" s="292"/>
      <c r="D6" s="292"/>
      <c r="E6" s="292"/>
      <c r="F6" s="299">
        <f>F46</f>
        <v>0</v>
      </c>
    </row>
    <row r="7" spans="1:6" ht="15">
      <c r="A7" s="167" t="s">
        <v>314</v>
      </c>
      <c r="B7" s="168" t="s">
        <v>829</v>
      </c>
      <c r="C7" s="292"/>
      <c r="D7" s="292"/>
      <c r="E7" s="292"/>
      <c r="F7" s="299">
        <f>F90</f>
        <v>0</v>
      </c>
    </row>
    <row r="8" spans="1:6" ht="15">
      <c r="A8" s="167" t="s">
        <v>830</v>
      </c>
      <c r="B8" s="168" t="s">
        <v>831</v>
      </c>
      <c r="C8" s="292"/>
      <c r="D8" s="292"/>
      <c r="E8" s="292"/>
      <c r="F8" s="299">
        <v>0</v>
      </c>
    </row>
    <row r="9" spans="1:6" ht="15">
      <c r="A9" s="167" t="s">
        <v>1207</v>
      </c>
      <c r="B9" s="168" t="s">
        <v>838</v>
      </c>
      <c r="C9" s="292"/>
      <c r="D9" s="292"/>
      <c r="E9" s="292"/>
      <c r="F9" s="299">
        <f>F141</f>
        <v>0</v>
      </c>
    </row>
    <row r="10" spans="1:6" ht="15">
      <c r="A10" s="167" t="s">
        <v>621</v>
      </c>
      <c r="B10" s="168" t="s">
        <v>1321</v>
      </c>
      <c r="C10" s="292"/>
      <c r="D10" s="292"/>
      <c r="E10" s="292"/>
      <c r="F10" s="299">
        <f>F246</f>
        <v>0</v>
      </c>
    </row>
    <row r="11" spans="1:6" ht="15">
      <c r="A11" s="167" t="s">
        <v>839</v>
      </c>
      <c r="B11" s="168" t="s">
        <v>842</v>
      </c>
      <c r="C11" s="292"/>
      <c r="D11" s="292"/>
      <c r="E11" s="292"/>
      <c r="F11" s="299">
        <f>F256</f>
        <v>0</v>
      </c>
    </row>
    <row r="12" spans="1:6" ht="15">
      <c r="A12" s="167"/>
      <c r="B12" s="168"/>
      <c r="C12" s="292"/>
      <c r="D12" s="292"/>
      <c r="E12" s="292"/>
      <c r="F12" s="300"/>
    </row>
    <row r="13" spans="1:6" ht="15">
      <c r="A13" s="301"/>
      <c r="B13" s="298" t="s">
        <v>147</v>
      </c>
      <c r="C13" s="295"/>
      <c r="D13" s="295"/>
      <c r="E13" s="295"/>
      <c r="F13" s="336">
        <f>SUM(F6:F11)</f>
        <v>0</v>
      </c>
    </row>
    <row r="14" spans="1:6" ht="15">
      <c r="A14" s="164"/>
      <c r="B14" s="165"/>
      <c r="C14" s="292"/>
      <c r="D14" s="292"/>
      <c r="E14" s="292"/>
      <c r="F14" s="300"/>
    </row>
    <row r="15" spans="1:6" ht="15">
      <c r="A15" s="303"/>
      <c r="B15" s="304" t="s">
        <v>672</v>
      </c>
      <c r="C15" s="295"/>
      <c r="D15" s="295"/>
      <c r="E15" s="295"/>
      <c r="F15" s="305">
        <f>F13*0.2</f>
        <v>0</v>
      </c>
    </row>
    <row r="16" spans="1:6" ht="15">
      <c r="A16" s="176"/>
      <c r="B16" s="306" t="s">
        <v>147</v>
      </c>
      <c r="C16" s="307"/>
      <c r="D16" s="307"/>
      <c r="E16" s="307"/>
      <c r="F16" s="308">
        <f>SUM(F13,F15)</f>
        <v>0</v>
      </c>
    </row>
    <row r="17" spans="1:6" ht="12.75">
      <c r="A17" s="292"/>
      <c r="B17" s="292"/>
      <c r="C17" s="292"/>
      <c r="D17" s="292"/>
      <c r="E17" s="292"/>
      <c r="F17" s="292"/>
    </row>
    <row r="18" spans="1:6" ht="12.75">
      <c r="A18" s="292"/>
      <c r="B18" s="292"/>
      <c r="C18" s="292"/>
      <c r="D18" s="292"/>
      <c r="E18" s="292"/>
      <c r="F18" s="292"/>
    </row>
    <row r="19" spans="1:6" ht="30">
      <c r="A19" s="309" t="s">
        <v>1322</v>
      </c>
      <c r="B19" s="310" t="s">
        <v>825</v>
      </c>
      <c r="C19" s="311" t="s">
        <v>843</v>
      </c>
      <c r="D19" s="312" t="s">
        <v>844</v>
      </c>
      <c r="E19" s="311" t="s">
        <v>845</v>
      </c>
      <c r="F19" s="313" t="s">
        <v>826</v>
      </c>
    </row>
    <row r="20" spans="1:6" ht="15">
      <c r="A20" s="189"/>
      <c r="B20" s="190"/>
      <c r="C20" s="207"/>
      <c r="D20" s="192"/>
      <c r="E20" s="207"/>
      <c r="F20" s="212"/>
    </row>
    <row r="21" spans="1:6" ht="15">
      <c r="A21" s="195" t="s">
        <v>827</v>
      </c>
      <c r="B21" s="196" t="s">
        <v>828</v>
      </c>
      <c r="C21" s="271"/>
      <c r="D21" s="198"/>
      <c r="E21" s="271"/>
      <c r="F21" s="315"/>
    </row>
    <row r="22" spans="1:6" ht="15">
      <c r="A22" s="189"/>
      <c r="B22" s="196"/>
      <c r="C22" s="210"/>
      <c r="D22" s="202"/>
      <c r="E22" s="210"/>
      <c r="F22" s="211"/>
    </row>
    <row r="23" spans="1:6" ht="15">
      <c r="A23" s="205" t="s">
        <v>846</v>
      </c>
      <c r="B23" s="206" t="s">
        <v>847</v>
      </c>
      <c r="C23" s="210"/>
      <c r="D23" s="202"/>
      <c r="E23" s="210"/>
      <c r="F23" s="211"/>
    </row>
    <row r="24" spans="1:6" ht="15">
      <c r="A24" s="189"/>
      <c r="B24" s="190"/>
      <c r="C24" s="191"/>
      <c r="D24" s="192"/>
      <c r="E24" s="191"/>
      <c r="F24" s="212"/>
    </row>
    <row r="25" spans="1:6" ht="45">
      <c r="A25" s="189" t="s">
        <v>848</v>
      </c>
      <c r="B25" s="190" t="s">
        <v>1323</v>
      </c>
      <c r="C25" s="191"/>
      <c r="D25" s="192"/>
      <c r="E25" s="191"/>
      <c r="F25" s="212"/>
    </row>
    <row r="26" spans="1:6" ht="15">
      <c r="A26" s="189"/>
      <c r="B26" s="190"/>
      <c r="C26" s="207">
        <v>284.66</v>
      </c>
      <c r="D26" s="192" t="s">
        <v>169</v>
      </c>
      <c r="E26" s="911"/>
      <c r="F26" s="317">
        <f>C26*E26</f>
        <v>0</v>
      </c>
    </row>
    <row r="27" spans="1:6" ht="15">
      <c r="A27" s="189"/>
      <c r="B27" s="190"/>
      <c r="C27" s="207"/>
      <c r="D27" s="192"/>
      <c r="E27" s="316"/>
      <c r="F27" s="317"/>
    </row>
    <row r="28" spans="1:6" ht="15">
      <c r="A28" s="205" t="s">
        <v>846</v>
      </c>
      <c r="B28" s="206" t="s">
        <v>854</v>
      </c>
      <c r="C28" s="210"/>
      <c r="D28" s="202"/>
      <c r="E28" s="318"/>
      <c r="F28" s="319">
        <f>SUM(F25:F27)</f>
        <v>0</v>
      </c>
    </row>
    <row r="29" spans="1:6" ht="15">
      <c r="A29" s="205"/>
      <c r="B29" s="206"/>
      <c r="C29" s="210"/>
      <c r="D29" s="202"/>
      <c r="E29" s="318"/>
      <c r="F29" s="319"/>
    </row>
    <row r="30" spans="1:6" ht="15">
      <c r="A30" s="205" t="s">
        <v>855</v>
      </c>
      <c r="B30" s="206" t="s">
        <v>888</v>
      </c>
      <c r="C30" s="210"/>
      <c r="D30" s="202"/>
      <c r="E30" s="318"/>
      <c r="F30" s="319"/>
    </row>
    <row r="31" spans="1:6" ht="15">
      <c r="A31" s="205"/>
      <c r="B31" s="206"/>
      <c r="C31" s="210"/>
      <c r="D31" s="202"/>
      <c r="E31" s="318"/>
      <c r="F31" s="319"/>
    </row>
    <row r="32" spans="1:6" ht="75">
      <c r="A32" s="209" t="s">
        <v>1210</v>
      </c>
      <c r="B32" s="190" t="s">
        <v>1211</v>
      </c>
      <c r="C32" s="207"/>
      <c r="D32" s="192"/>
      <c r="E32" s="316"/>
      <c r="F32" s="317"/>
    </row>
    <row r="33" spans="1:6" ht="15">
      <c r="A33" s="209"/>
      <c r="B33" s="190"/>
      <c r="C33" s="207">
        <v>50</v>
      </c>
      <c r="D33" s="192" t="s">
        <v>169</v>
      </c>
      <c r="E33" s="911"/>
      <c r="F33" s="317">
        <f>C33*E33</f>
        <v>0</v>
      </c>
    </row>
    <row r="34" spans="1:6" ht="15">
      <c r="A34" s="209"/>
      <c r="B34" s="190"/>
      <c r="C34" s="207"/>
      <c r="D34" s="192"/>
      <c r="E34" s="911"/>
      <c r="F34" s="317"/>
    </row>
    <row r="35" spans="1:6" ht="60">
      <c r="A35" s="209" t="s">
        <v>1212</v>
      </c>
      <c r="B35" s="190" t="s">
        <v>1213</v>
      </c>
      <c r="C35" s="207"/>
      <c r="D35" s="192"/>
      <c r="E35" s="911"/>
      <c r="F35" s="317"/>
    </row>
    <row r="36" spans="1:6" ht="15">
      <c r="A36" s="209"/>
      <c r="B36" s="190"/>
      <c r="C36" s="207">
        <f>C26/20</f>
        <v>14.233</v>
      </c>
      <c r="D36" s="192" t="s">
        <v>112</v>
      </c>
      <c r="E36" s="911"/>
      <c r="F36" s="317">
        <f>C36*E36</f>
        <v>0</v>
      </c>
    </row>
    <row r="37" spans="1:6" ht="15">
      <c r="A37" s="209"/>
      <c r="B37" s="190"/>
      <c r="C37" s="207"/>
      <c r="D37" s="192"/>
      <c r="E37" s="911"/>
      <c r="F37" s="317"/>
    </row>
    <row r="38" spans="1:6" ht="60">
      <c r="A38" s="209" t="s">
        <v>1214</v>
      </c>
      <c r="B38" s="190" t="s">
        <v>1324</v>
      </c>
      <c r="C38" s="207"/>
      <c r="D38" s="192"/>
      <c r="E38" s="911"/>
      <c r="F38" s="317"/>
    </row>
    <row r="39" spans="1:6" ht="15">
      <c r="A39" s="209"/>
      <c r="B39" s="190"/>
      <c r="C39" s="207">
        <v>1</v>
      </c>
      <c r="D39" s="192" t="s">
        <v>401</v>
      </c>
      <c r="E39" s="911"/>
      <c r="F39" s="317">
        <f>C39*E39</f>
        <v>0</v>
      </c>
    </row>
    <row r="40" spans="1:6" ht="15">
      <c r="A40" s="209"/>
      <c r="B40" s="190"/>
      <c r="C40" s="207"/>
      <c r="D40" s="192"/>
      <c r="E40" s="911"/>
      <c r="F40" s="317"/>
    </row>
    <row r="41" spans="1:6" ht="30">
      <c r="A41" s="209" t="s">
        <v>1216</v>
      </c>
      <c r="B41" s="190" t="s">
        <v>1217</v>
      </c>
      <c r="C41" s="1"/>
      <c r="D41" s="192"/>
      <c r="E41" s="911"/>
      <c r="F41" s="317"/>
    </row>
    <row r="42" spans="1:6" ht="15">
      <c r="A42" s="209"/>
      <c r="B42" s="190"/>
      <c r="C42" s="207">
        <v>15</v>
      </c>
      <c r="D42" s="192" t="s">
        <v>146</v>
      </c>
      <c r="E42" s="911"/>
      <c r="F42" s="317">
        <f>C42*E42</f>
        <v>0</v>
      </c>
    </row>
    <row r="43" spans="1:6" ht="15">
      <c r="A43" s="209"/>
      <c r="B43" s="190"/>
      <c r="C43" s="207"/>
      <c r="D43" s="192"/>
      <c r="E43" s="316"/>
      <c r="F43" s="317"/>
    </row>
    <row r="44" spans="1:6" ht="15">
      <c r="A44" s="205" t="s">
        <v>855</v>
      </c>
      <c r="B44" s="206" t="s">
        <v>891</v>
      </c>
      <c r="C44" s="210"/>
      <c r="D44" s="202"/>
      <c r="E44" s="318"/>
      <c r="F44" s="319">
        <f>SUM(F32:F43)</f>
        <v>0</v>
      </c>
    </row>
    <row r="45" spans="1:6" ht="15">
      <c r="A45" s="215"/>
      <c r="B45" s="216"/>
      <c r="C45" s="320"/>
      <c r="D45" s="218"/>
      <c r="E45" s="321"/>
      <c r="F45" s="322"/>
    </row>
    <row r="46" spans="1:6" ht="15">
      <c r="A46" s="195" t="s">
        <v>827</v>
      </c>
      <c r="B46" s="196" t="s">
        <v>892</v>
      </c>
      <c r="C46" s="271"/>
      <c r="D46" s="198"/>
      <c r="E46" s="323"/>
      <c r="F46" s="324">
        <f>F28+F44</f>
        <v>0</v>
      </c>
    </row>
    <row r="47" spans="1:6" ht="15">
      <c r="A47" s="189"/>
      <c r="B47" s="222"/>
      <c r="C47" s="207"/>
      <c r="D47" s="223"/>
      <c r="E47" s="316"/>
      <c r="F47" s="325"/>
    </row>
    <row r="48" spans="1:6" ht="15">
      <c r="A48" s="195" t="s">
        <v>314</v>
      </c>
      <c r="B48" s="196" t="s">
        <v>829</v>
      </c>
      <c r="C48" s="271"/>
      <c r="D48" s="198"/>
      <c r="E48" s="323"/>
      <c r="F48" s="324"/>
    </row>
    <row r="49" spans="1:6" ht="15">
      <c r="A49" s="262"/>
      <c r="B49" s="239"/>
      <c r="C49" s="266"/>
      <c r="D49" s="254"/>
      <c r="E49" s="326"/>
      <c r="F49" s="327"/>
    </row>
    <row r="50" spans="1:6" ht="15">
      <c r="A50" s="205" t="s">
        <v>893</v>
      </c>
      <c r="B50" s="206" t="s">
        <v>894</v>
      </c>
      <c r="C50" s="210"/>
      <c r="D50" s="202"/>
      <c r="E50" s="318"/>
      <c r="F50" s="319"/>
    </row>
    <row r="51" spans="1:6" ht="15">
      <c r="A51" s="205"/>
      <c r="B51" s="206"/>
      <c r="C51" s="210"/>
      <c r="D51" s="202"/>
      <c r="E51" s="318"/>
      <c r="F51" s="319"/>
    </row>
    <row r="52" spans="1:6" ht="45">
      <c r="A52" s="209" t="s">
        <v>895</v>
      </c>
      <c r="B52" s="328" t="s">
        <v>1218</v>
      </c>
      <c r="C52" s="329"/>
      <c r="D52" s="287"/>
      <c r="E52" s="330"/>
      <c r="F52" s="331"/>
    </row>
    <row r="53" spans="1:6" ht="15">
      <c r="A53" s="247"/>
      <c r="B53" s="328" t="s">
        <v>401</v>
      </c>
      <c r="C53" s="207">
        <v>70</v>
      </c>
      <c r="D53" s="192" t="s">
        <v>128</v>
      </c>
      <c r="E53" s="911"/>
      <c r="F53" s="317">
        <f>C53*E53</f>
        <v>0</v>
      </c>
    </row>
    <row r="54" spans="1:6" ht="15">
      <c r="A54" s="205"/>
      <c r="B54" s="206"/>
      <c r="C54" s="210"/>
      <c r="D54" s="202"/>
      <c r="E54" s="912"/>
      <c r="F54" s="319"/>
    </row>
    <row r="55" spans="1:6" ht="45">
      <c r="A55" s="209" t="s">
        <v>897</v>
      </c>
      <c r="B55" s="328" t="s">
        <v>1219</v>
      </c>
      <c r="C55" s="207"/>
      <c r="D55" s="192"/>
      <c r="E55" s="911"/>
      <c r="F55" s="317"/>
    </row>
    <row r="56" spans="1:7" ht="15">
      <c r="A56" s="209"/>
      <c r="B56" s="328" t="s">
        <v>1220</v>
      </c>
      <c r="C56" s="348">
        <f>G56*0.5</f>
        <v>388.22</v>
      </c>
      <c r="D56" s="254" t="s">
        <v>128</v>
      </c>
      <c r="E56" s="911"/>
      <c r="F56" s="317">
        <f>C56*E56</f>
        <v>0</v>
      </c>
      <c r="G56" s="379">
        <v>776.44</v>
      </c>
    </row>
    <row r="57" spans="1:6" ht="15">
      <c r="A57" s="209"/>
      <c r="B57" s="328" t="s">
        <v>1325</v>
      </c>
      <c r="C57" s="348">
        <f>G56*0.3</f>
        <v>232.93200000000004</v>
      </c>
      <c r="D57" s="254" t="s">
        <v>128</v>
      </c>
      <c r="E57" s="911"/>
      <c r="F57" s="317">
        <f>C57*E57</f>
        <v>0</v>
      </c>
    </row>
    <row r="58" spans="1:6" ht="15">
      <c r="A58" s="247"/>
      <c r="B58" s="328" t="s">
        <v>1326</v>
      </c>
      <c r="C58" s="348">
        <f>G56*0.2</f>
        <v>155.288</v>
      </c>
      <c r="D58" s="192" t="s">
        <v>128</v>
      </c>
      <c r="E58" s="911"/>
      <c r="F58" s="317">
        <f>C58*E58</f>
        <v>0</v>
      </c>
    </row>
    <row r="59" spans="1:6" ht="15">
      <c r="A59" s="247"/>
      <c r="B59" s="328"/>
      <c r="C59" s="207"/>
      <c r="D59" s="192"/>
      <c r="E59" s="316"/>
      <c r="F59" s="317"/>
    </row>
    <row r="60" spans="1:6" ht="15">
      <c r="A60" s="205" t="s">
        <v>893</v>
      </c>
      <c r="B60" s="206" t="s">
        <v>907</v>
      </c>
      <c r="C60" s="201"/>
      <c r="D60" s="202"/>
      <c r="E60" s="318"/>
      <c r="F60" s="319">
        <f>SUM(F51:F58)</f>
        <v>0</v>
      </c>
    </row>
    <row r="61" spans="1:6" ht="15">
      <c r="A61" s="252"/>
      <c r="B61" s="239"/>
      <c r="C61" s="243"/>
      <c r="D61" s="254"/>
      <c r="E61" s="326"/>
      <c r="F61" s="327"/>
    </row>
    <row r="62" spans="1:6" ht="15">
      <c r="A62" s="205" t="s">
        <v>908</v>
      </c>
      <c r="B62" s="206" t="s">
        <v>1227</v>
      </c>
      <c r="C62" s="201"/>
      <c r="D62" s="202"/>
      <c r="E62" s="318"/>
      <c r="F62" s="319"/>
    </row>
    <row r="63" spans="1:6" ht="15">
      <c r="A63" s="205"/>
      <c r="B63" s="206"/>
      <c r="C63" s="201"/>
      <c r="D63" s="202"/>
      <c r="E63" s="318"/>
      <c r="F63" s="319"/>
    </row>
    <row r="64" spans="1:6" ht="45">
      <c r="A64" s="209" t="s">
        <v>910</v>
      </c>
      <c r="B64" s="328" t="s">
        <v>1228</v>
      </c>
      <c r="C64" s="329"/>
      <c r="D64" s="287"/>
      <c r="E64" s="330"/>
      <c r="F64" s="331"/>
    </row>
    <row r="65" spans="1:6" ht="15">
      <c r="A65" s="247"/>
      <c r="B65" s="328"/>
      <c r="C65" s="207">
        <v>191.53</v>
      </c>
      <c r="D65" s="192" t="s">
        <v>139</v>
      </c>
      <c r="E65" s="911"/>
      <c r="F65" s="317">
        <f>C65*E65</f>
        <v>0</v>
      </c>
    </row>
    <row r="66" spans="1:6" ht="15">
      <c r="A66" s="247"/>
      <c r="B66" s="328"/>
      <c r="C66" s="207"/>
      <c r="D66" s="192"/>
      <c r="E66" s="911"/>
      <c r="F66" s="317"/>
    </row>
    <row r="67" spans="1:6" ht="90">
      <c r="A67" s="209" t="s">
        <v>1229</v>
      </c>
      <c r="B67" s="328" t="s">
        <v>1230</v>
      </c>
      <c r="C67" s="329"/>
      <c r="D67" s="287"/>
      <c r="E67" s="913"/>
      <c r="F67" s="331"/>
    </row>
    <row r="68" spans="1:6" ht="15">
      <c r="A68" s="247"/>
      <c r="B68" s="328"/>
      <c r="C68" s="207">
        <v>28.73</v>
      </c>
      <c r="D68" s="192" t="s">
        <v>128</v>
      </c>
      <c r="E68" s="911"/>
      <c r="F68" s="317">
        <f>C68*E68</f>
        <v>0</v>
      </c>
    </row>
    <row r="69" spans="1:6" ht="15">
      <c r="A69" s="247"/>
      <c r="B69" s="328"/>
      <c r="C69" s="207"/>
      <c r="D69" s="192"/>
      <c r="E69" s="911"/>
      <c r="F69" s="317"/>
    </row>
    <row r="70" spans="1:6" ht="120">
      <c r="A70" s="209" t="s">
        <v>1231</v>
      </c>
      <c r="B70" s="328" t="s">
        <v>1232</v>
      </c>
      <c r="C70" s="329"/>
      <c r="D70" s="287"/>
      <c r="E70" s="913"/>
      <c r="F70" s="331"/>
    </row>
    <row r="71" spans="1:6" ht="15">
      <c r="A71" s="247"/>
      <c r="B71" s="328"/>
      <c r="C71" s="207">
        <v>118.74</v>
      </c>
      <c r="D71" s="192" t="s">
        <v>128</v>
      </c>
      <c r="E71" s="911"/>
      <c r="F71" s="317">
        <f>C71*E71</f>
        <v>0</v>
      </c>
    </row>
    <row r="72" spans="1:6" ht="15">
      <c r="A72" s="247"/>
      <c r="B72" s="328"/>
      <c r="C72" s="207"/>
      <c r="D72" s="192"/>
      <c r="E72" s="911"/>
      <c r="F72" s="317"/>
    </row>
    <row r="73" spans="1:6" ht="120">
      <c r="A73" s="209" t="s">
        <v>1233</v>
      </c>
      <c r="B73" s="328" t="s">
        <v>1327</v>
      </c>
      <c r="C73" s="329"/>
      <c r="D73" s="287"/>
      <c r="E73" s="913"/>
      <c r="F73" s="331"/>
    </row>
    <row r="74" spans="1:6" ht="15">
      <c r="A74" s="247"/>
      <c r="B74" s="328"/>
      <c r="C74" s="207">
        <v>625.74</v>
      </c>
      <c r="D74" s="192" t="s">
        <v>128</v>
      </c>
      <c r="E74" s="911"/>
      <c r="F74" s="317">
        <f>C74*E74</f>
        <v>0</v>
      </c>
    </row>
    <row r="75" spans="1:6" ht="15">
      <c r="A75" s="247"/>
      <c r="B75" s="328"/>
      <c r="C75" s="207"/>
      <c r="D75" s="192"/>
      <c r="E75" s="911"/>
      <c r="F75" s="317"/>
    </row>
    <row r="76" spans="1:6" ht="60">
      <c r="A76" s="209" t="s">
        <v>1235</v>
      </c>
      <c r="B76" s="328" t="s">
        <v>1236</v>
      </c>
      <c r="C76" s="329"/>
      <c r="D76" s="287"/>
      <c r="E76" s="913"/>
      <c r="F76" s="331"/>
    </row>
    <row r="77" spans="1:6" ht="15">
      <c r="A77" s="247"/>
      <c r="B77" s="328"/>
      <c r="C77" s="207">
        <f>G56-C74</f>
        <v>150.70000000000005</v>
      </c>
      <c r="D77" s="192" t="s">
        <v>128</v>
      </c>
      <c r="E77" s="911"/>
      <c r="F77" s="317">
        <f>C77*E77</f>
        <v>0</v>
      </c>
    </row>
    <row r="78" spans="1:6" ht="15">
      <c r="A78" s="247"/>
      <c r="B78" s="328"/>
      <c r="C78" s="207"/>
      <c r="D78" s="192"/>
      <c r="E78" s="911"/>
      <c r="F78" s="317"/>
    </row>
    <row r="79" spans="1:6" ht="60">
      <c r="A79" s="209" t="s">
        <v>1237</v>
      </c>
      <c r="B79" s="328" t="s">
        <v>1238</v>
      </c>
      <c r="C79" s="329"/>
      <c r="D79" s="287"/>
      <c r="E79" s="913"/>
      <c r="F79" s="331"/>
    </row>
    <row r="80" spans="1:6" ht="15">
      <c r="A80" s="247"/>
      <c r="B80" s="328"/>
      <c r="C80" s="207">
        <v>121.41</v>
      </c>
      <c r="D80" s="192" t="s">
        <v>139</v>
      </c>
      <c r="E80" s="911"/>
      <c r="F80" s="317">
        <f>C80*E80</f>
        <v>0</v>
      </c>
    </row>
    <row r="81" spans="1:6" ht="15">
      <c r="A81" s="247"/>
      <c r="B81" s="328"/>
      <c r="C81" s="207"/>
      <c r="D81" s="192"/>
      <c r="E81" s="911"/>
      <c r="F81" s="317"/>
    </row>
    <row r="82" spans="1:6" ht="30">
      <c r="A82" s="209" t="s">
        <v>1239</v>
      </c>
      <c r="B82" s="328" t="s">
        <v>1240</v>
      </c>
      <c r="C82" s="329"/>
      <c r="D82" s="287"/>
      <c r="E82" s="913"/>
      <c r="F82" s="331"/>
    </row>
    <row r="83" spans="1:6" ht="15">
      <c r="A83" s="247"/>
      <c r="B83" s="328"/>
      <c r="C83" s="207">
        <v>60</v>
      </c>
      <c r="D83" s="192" t="s">
        <v>146</v>
      </c>
      <c r="E83" s="911"/>
      <c r="F83" s="317">
        <f>C83*E83</f>
        <v>0</v>
      </c>
    </row>
    <row r="84" spans="1:6" ht="15">
      <c r="A84" s="247"/>
      <c r="B84" s="328"/>
      <c r="C84" s="207"/>
      <c r="D84" s="192"/>
      <c r="E84" s="316"/>
      <c r="F84" s="317"/>
    </row>
    <row r="85" spans="1:6" ht="15">
      <c r="A85" s="205" t="s">
        <v>908</v>
      </c>
      <c r="B85" s="206" t="s">
        <v>1241</v>
      </c>
      <c r="C85" s="201"/>
      <c r="D85" s="202"/>
      <c r="E85" s="318"/>
      <c r="F85" s="319">
        <f>SUM(F64:F83)</f>
        <v>0</v>
      </c>
    </row>
    <row r="86" spans="1:6" ht="15">
      <c r="A86" s="205"/>
      <c r="B86" s="206"/>
      <c r="C86" s="201"/>
      <c r="D86" s="202"/>
      <c r="E86" s="318"/>
      <c r="F86" s="319"/>
    </row>
    <row r="87" spans="1:6" ht="60">
      <c r="A87" s="209" t="s">
        <v>1242</v>
      </c>
      <c r="B87" s="328" t="s">
        <v>1243</v>
      </c>
      <c r="C87" s="207"/>
      <c r="D87" s="254"/>
      <c r="E87" s="316"/>
      <c r="F87" s="317"/>
    </row>
    <row r="88" spans="1:6" ht="15">
      <c r="A88" s="252"/>
      <c r="B88" s="239"/>
      <c r="C88" s="332"/>
      <c r="D88" s="254"/>
      <c r="E88" s="876"/>
      <c r="F88" s="317">
        <f>SUM(F85,F60)*0.05</f>
        <v>0</v>
      </c>
    </row>
    <row r="89" spans="1:6" ht="15">
      <c r="A89" s="205"/>
      <c r="B89" s="206"/>
      <c r="C89" s="201"/>
      <c r="D89" s="202"/>
      <c r="E89" s="318"/>
      <c r="F89" s="319"/>
    </row>
    <row r="90" spans="1:6" ht="15">
      <c r="A90" s="195" t="s">
        <v>314</v>
      </c>
      <c r="B90" s="196" t="s">
        <v>1244</v>
      </c>
      <c r="C90" s="271"/>
      <c r="D90" s="198"/>
      <c r="E90" s="323"/>
      <c r="F90" s="324">
        <f>F88+F85+F60</f>
        <v>0</v>
      </c>
    </row>
    <row r="91" spans="1:6" ht="15">
      <c r="A91" s="195"/>
      <c r="B91" s="196"/>
      <c r="C91" s="271"/>
      <c r="D91" s="198"/>
      <c r="E91" s="323"/>
      <c r="F91" s="324"/>
    </row>
    <row r="92" spans="1:6" ht="15">
      <c r="A92" s="195" t="s">
        <v>1207</v>
      </c>
      <c r="B92" s="196" t="s">
        <v>838</v>
      </c>
      <c r="C92" s="271"/>
      <c r="D92" s="198"/>
      <c r="E92" s="323"/>
      <c r="F92" s="324"/>
    </row>
    <row r="93" spans="1:6" ht="15">
      <c r="A93" s="196"/>
      <c r="B93" s="196"/>
      <c r="C93" s="273"/>
      <c r="D93" s="280"/>
      <c r="E93" s="284"/>
      <c r="F93" s="403"/>
    </row>
    <row r="94" spans="1:6" ht="120">
      <c r="A94" s="209" t="s">
        <v>1328</v>
      </c>
      <c r="B94" s="328" t="s">
        <v>1329</v>
      </c>
      <c r="C94" s="207"/>
      <c r="D94" s="192"/>
      <c r="E94" s="316"/>
      <c r="F94" s="317"/>
    </row>
    <row r="95" spans="1:6" ht="15">
      <c r="A95" s="1"/>
      <c r="B95" s="328"/>
      <c r="C95" s="207">
        <v>3</v>
      </c>
      <c r="D95" s="192" t="s">
        <v>853</v>
      </c>
      <c r="E95" s="911"/>
      <c r="F95" s="317">
        <f>C95*E95</f>
        <v>0</v>
      </c>
    </row>
    <row r="96" spans="1:6" ht="15">
      <c r="A96" s="1"/>
      <c r="B96" s="328"/>
      <c r="C96" s="207"/>
      <c r="D96" s="192"/>
      <c r="E96" s="911"/>
      <c r="F96" s="317"/>
    </row>
    <row r="97" spans="1:6" ht="45">
      <c r="A97" s="209" t="s">
        <v>1330</v>
      </c>
      <c r="B97" s="328" t="s">
        <v>1331</v>
      </c>
      <c r="C97" s="207"/>
      <c r="D97" s="192"/>
      <c r="E97" s="911"/>
      <c r="F97" s="317"/>
    </row>
    <row r="98" spans="1:6" ht="15">
      <c r="A98" s="1"/>
      <c r="B98" s="328"/>
      <c r="C98" s="207">
        <v>16</v>
      </c>
      <c r="D98" s="192" t="s">
        <v>853</v>
      </c>
      <c r="E98" s="911"/>
      <c r="F98" s="317">
        <f>C98*E98</f>
        <v>0</v>
      </c>
    </row>
    <row r="99" spans="1:6" ht="15">
      <c r="A99" s="1"/>
      <c r="B99" s="328"/>
      <c r="C99" s="207"/>
      <c r="D99" s="192"/>
      <c r="E99" s="911"/>
      <c r="F99" s="317"/>
    </row>
    <row r="100" spans="1:6" ht="15">
      <c r="A100" s="1"/>
      <c r="B100" s="404" t="s">
        <v>1332</v>
      </c>
      <c r="C100" s="207"/>
      <c r="D100" s="192"/>
      <c r="E100" s="911"/>
      <c r="F100" s="317"/>
    </row>
    <row r="101" spans="1:6" ht="90">
      <c r="A101" s="209" t="s">
        <v>1333</v>
      </c>
      <c r="B101" s="328" t="s">
        <v>1334</v>
      </c>
      <c r="C101" s="329"/>
      <c r="D101" s="287"/>
      <c r="E101" s="913"/>
      <c r="F101" s="331"/>
    </row>
    <row r="102" spans="1:6" ht="15">
      <c r="A102" s="189"/>
      <c r="B102" s="328"/>
      <c r="C102" s="207">
        <v>28.48</v>
      </c>
      <c r="D102" s="192" t="s">
        <v>128</v>
      </c>
      <c r="E102" s="911"/>
      <c r="F102" s="317">
        <f>C102*E102</f>
        <v>0</v>
      </c>
    </row>
    <row r="103" spans="1:6" ht="15">
      <c r="A103" s="209"/>
      <c r="B103" s="328"/>
      <c r="C103" s="329"/>
      <c r="D103" s="287"/>
      <c r="E103" s="913"/>
      <c r="F103" s="331"/>
    </row>
    <row r="104" spans="1:6" ht="45">
      <c r="A104" s="189" t="s">
        <v>1335</v>
      </c>
      <c r="B104" s="328" t="s">
        <v>1336</v>
      </c>
      <c r="C104" s="207"/>
      <c r="D104" s="192"/>
      <c r="E104" s="911"/>
      <c r="F104" s="317"/>
    </row>
    <row r="105" spans="1:6" ht="15">
      <c r="A105" s="209"/>
      <c r="B105" s="328"/>
      <c r="C105" s="329">
        <v>15</v>
      </c>
      <c r="D105" s="287" t="s">
        <v>139</v>
      </c>
      <c r="E105" s="913"/>
      <c r="F105" s="331">
        <f>C105*E105</f>
        <v>0</v>
      </c>
    </row>
    <row r="106" spans="1:6" ht="15">
      <c r="A106" s="189"/>
      <c r="B106" s="328"/>
      <c r="C106" s="207"/>
      <c r="D106" s="192"/>
      <c r="E106" s="911"/>
      <c r="F106" s="317"/>
    </row>
    <row r="107" spans="1:6" ht="45">
      <c r="A107" s="209" t="s">
        <v>1337</v>
      </c>
      <c r="B107" s="328" t="s">
        <v>1338</v>
      </c>
      <c r="C107" s="329"/>
      <c r="D107" s="287"/>
      <c r="E107" s="913"/>
      <c r="F107" s="331"/>
    </row>
    <row r="108" spans="1:6" ht="15">
      <c r="A108" s="189"/>
      <c r="B108" s="328"/>
      <c r="C108" s="207">
        <v>10.22</v>
      </c>
      <c r="D108" s="192" t="s">
        <v>128</v>
      </c>
      <c r="E108" s="911"/>
      <c r="F108" s="317">
        <f>C108*E108</f>
        <v>0</v>
      </c>
    </row>
    <row r="109" spans="1:6" ht="15">
      <c r="A109" s="209"/>
      <c r="B109" s="328"/>
      <c r="C109" s="329"/>
      <c r="D109" s="287"/>
      <c r="E109" s="913"/>
      <c r="F109" s="331"/>
    </row>
    <row r="110" spans="1:6" ht="45">
      <c r="A110" s="189" t="s">
        <v>1339</v>
      </c>
      <c r="B110" s="328" t="s">
        <v>1340</v>
      </c>
      <c r="C110" s="207"/>
      <c r="D110" s="192"/>
      <c r="E110" s="911"/>
      <c r="F110" s="317"/>
    </row>
    <row r="111" spans="1:6" ht="15">
      <c r="A111" s="209"/>
      <c r="B111" s="328"/>
      <c r="C111" s="329">
        <v>2.14</v>
      </c>
      <c r="D111" s="287" t="s">
        <v>128</v>
      </c>
      <c r="E111" s="911"/>
      <c r="F111" s="331">
        <f>C111*E111</f>
        <v>0</v>
      </c>
    </row>
    <row r="112" spans="1:6" ht="15">
      <c r="A112" s="189"/>
      <c r="B112" s="328"/>
      <c r="C112" s="207"/>
      <c r="D112" s="192"/>
      <c r="E112" s="911"/>
      <c r="F112" s="317"/>
    </row>
    <row r="113" spans="1:6" ht="45">
      <c r="A113" s="209" t="s">
        <v>1341</v>
      </c>
      <c r="B113" s="328" t="s">
        <v>1342</v>
      </c>
      <c r="C113" s="329"/>
      <c r="D113" s="287"/>
      <c r="E113" s="911"/>
      <c r="F113" s="331"/>
    </row>
    <row r="114" spans="1:6" ht="15">
      <c r="A114" s="189"/>
      <c r="B114" s="328"/>
      <c r="C114" s="207">
        <v>5.4</v>
      </c>
      <c r="D114" s="192" t="s">
        <v>128</v>
      </c>
      <c r="E114" s="911"/>
      <c r="F114" s="317">
        <f>C114*E114</f>
        <v>0</v>
      </c>
    </row>
    <row r="115" spans="1:6" ht="15">
      <c r="A115" s="209"/>
      <c r="B115" s="328"/>
      <c r="C115" s="329"/>
      <c r="D115" s="287"/>
      <c r="E115" s="911"/>
      <c r="F115" s="331"/>
    </row>
    <row r="116" spans="1:6" ht="45">
      <c r="A116" s="189" t="s">
        <v>1343</v>
      </c>
      <c r="B116" s="328" t="s">
        <v>1344</v>
      </c>
      <c r="C116" s="207"/>
      <c r="D116" s="192"/>
      <c r="E116" s="911"/>
      <c r="F116" s="317"/>
    </row>
    <row r="117" spans="1:6" ht="15">
      <c r="A117" s="209"/>
      <c r="B117" s="328"/>
      <c r="C117" s="329">
        <v>2.14</v>
      </c>
      <c r="D117" s="287" t="s">
        <v>128</v>
      </c>
      <c r="E117" s="911"/>
      <c r="F117" s="331">
        <f>C117*E117</f>
        <v>0</v>
      </c>
    </row>
    <row r="118" spans="1:6" ht="15">
      <c r="A118" s="189"/>
      <c r="B118" s="328"/>
      <c r="C118" s="207"/>
      <c r="D118" s="192"/>
      <c r="E118" s="911"/>
      <c r="F118" s="317"/>
    </row>
    <row r="119" spans="1:6" ht="30">
      <c r="A119" s="209"/>
      <c r="B119" s="328" t="s">
        <v>1010</v>
      </c>
      <c r="C119" s="329"/>
      <c r="D119" s="287"/>
      <c r="E119" s="913"/>
      <c r="F119" s="331"/>
    </row>
    <row r="120" spans="1:6" ht="15">
      <c r="A120" s="189" t="s">
        <v>1345</v>
      </c>
      <c r="B120" s="328" t="s">
        <v>1012</v>
      </c>
      <c r="C120" s="207">
        <f>C111*60+C114*30+C117*60</f>
        <v>418.79999999999995</v>
      </c>
      <c r="D120" s="192" t="s">
        <v>172</v>
      </c>
      <c r="E120" s="911"/>
      <c r="F120" s="317">
        <f>C120*E120</f>
        <v>0</v>
      </c>
    </row>
    <row r="121" spans="1:6" ht="30">
      <c r="A121" s="209" t="s">
        <v>1346</v>
      </c>
      <c r="B121" s="328" t="s">
        <v>1014</v>
      </c>
      <c r="C121" s="329">
        <f>C111*50+C114*50+C117*50</f>
        <v>484</v>
      </c>
      <c r="D121" s="287" t="s">
        <v>172</v>
      </c>
      <c r="E121" s="911"/>
      <c r="F121" s="331">
        <f>C121*E121</f>
        <v>0</v>
      </c>
    </row>
    <row r="122" spans="1:6" ht="15">
      <c r="A122" s="189"/>
      <c r="B122" s="328"/>
      <c r="C122" s="207"/>
      <c r="D122" s="192"/>
      <c r="E122" s="911"/>
      <c r="F122" s="317"/>
    </row>
    <row r="123" spans="1:6" ht="45">
      <c r="A123" s="209" t="s">
        <v>1347</v>
      </c>
      <c r="B123" s="328" t="s">
        <v>1016</v>
      </c>
      <c r="C123" s="329"/>
      <c r="D123" s="287"/>
      <c r="E123" s="913"/>
      <c r="F123" s="331"/>
    </row>
    <row r="124" spans="1:6" ht="15">
      <c r="A124" s="189"/>
      <c r="B124" s="328"/>
      <c r="C124" s="207">
        <v>3.92</v>
      </c>
      <c r="D124" s="192" t="s">
        <v>139</v>
      </c>
      <c r="E124" s="911"/>
      <c r="F124" s="317">
        <f>C124*E124</f>
        <v>0</v>
      </c>
    </row>
    <row r="125" spans="1:6" ht="15">
      <c r="A125" s="209"/>
      <c r="B125" s="328"/>
      <c r="C125" s="329"/>
      <c r="D125" s="287"/>
      <c r="E125" s="913"/>
      <c r="F125" s="331"/>
    </row>
    <row r="126" spans="1:6" ht="60">
      <c r="A126" s="189" t="s">
        <v>1348</v>
      </c>
      <c r="B126" s="328" t="s">
        <v>1018</v>
      </c>
      <c r="C126" s="207"/>
      <c r="D126" s="192"/>
      <c r="E126" s="911"/>
      <c r="F126" s="317"/>
    </row>
    <row r="127" spans="1:6" ht="15">
      <c r="A127" s="209"/>
      <c r="B127" s="328"/>
      <c r="C127" s="329">
        <v>31.74</v>
      </c>
      <c r="D127" s="287" t="s">
        <v>139</v>
      </c>
      <c r="E127" s="911"/>
      <c r="F127" s="331">
        <f>C127*E127</f>
        <v>0</v>
      </c>
    </row>
    <row r="128" spans="1:6" ht="15">
      <c r="A128" s="189"/>
      <c r="B128" s="328"/>
      <c r="C128" s="207"/>
      <c r="D128" s="192"/>
      <c r="E128" s="911"/>
      <c r="F128" s="317"/>
    </row>
    <row r="129" spans="1:6" ht="60">
      <c r="A129" s="209" t="s">
        <v>1349</v>
      </c>
      <c r="B129" s="328" t="s">
        <v>1032</v>
      </c>
      <c r="C129" s="329"/>
      <c r="D129" s="287"/>
      <c r="E129" s="913"/>
      <c r="F129" s="331"/>
    </row>
    <row r="130" spans="1:6" ht="15">
      <c r="A130" s="189"/>
      <c r="B130" s="328"/>
      <c r="C130" s="207">
        <v>29.4</v>
      </c>
      <c r="D130" s="192" t="s">
        <v>139</v>
      </c>
      <c r="E130" s="911"/>
      <c r="F130" s="317">
        <f>C130*E130</f>
        <v>0</v>
      </c>
    </row>
    <row r="131" spans="1:6" ht="15">
      <c r="A131" s="209"/>
      <c r="B131" s="328"/>
      <c r="C131" s="329"/>
      <c r="D131" s="287"/>
      <c r="E131" s="913"/>
      <c r="F131" s="331"/>
    </row>
    <row r="132" spans="1:6" ht="30">
      <c r="A132" s="189" t="s">
        <v>1350</v>
      </c>
      <c r="B132" s="328" t="s">
        <v>1351</v>
      </c>
      <c r="C132" s="207"/>
      <c r="D132" s="192"/>
      <c r="E132" s="911"/>
      <c r="F132" s="317"/>
    </row>
    <row r="133" spans="1:6" ht="15">
      <c r="A133" s="209"/>
      <c r="B133" s="328"/>
      <c r="C133" s="329">
        <v>1</v>
      </c>
      <c r="D133" s="287" t="s">
        <v>853</v>
      </c>
      <c r="E133" s="911"/>
      <c r="F133" s="331">
        <f>C133*E133</f>
        <v>0</v>
      </c>
    </row>
    <row r="134" spans="1:6" ht="15">
      <c r="A134" s="189"/>
      <c r="B134" s="328"/>
      <c r="C134" s="207"/>
      <c r="D134" s="192"/>
      <c r="E134" s="911"/>
      <c r="F134" s="317"/>
    </row>
    <row r="135" spans="1:6" ht="45">
      <c r="A135" s="209" t="s">
        <v>1352</v>
      </c>
      <c r="B135" s="328" t="s">
        <v>1353</v>
      </c>
      <c r="C135" s="329"/>
      <c r="D135" s="287"/>
      <c r="E135" s="913"/>
      <c r="F135" s="331"/>
    </row>
    <row r="136" spans="1:6" ht="15">
      <c r="A136" s="189"/>
      <c r="B136" s="328"/>
      <c r="C136" s="207">
        <v>1</v>
      </c>
      <c r="D136" s="192" t="s">
        <v>853</v>
      </c>
      <c r="E136" s="911"/>
      <c r="F136" s="317">
        <f>C136*E136</f>
        <v>0</v>
      </c>
    </row>
    <row r="137" spans="1:6" ht="15">
      <c r="A137" s="209"/>
      <c r="B137" s="328"/>
      <c r="C137" s="329"/>
      <c r="D137" s="287"/>
      <c r="E137" s="913"/>
      <c r="F137" s="331"/>
    </row>
    <row r="138" spans="1:6" ht="45">
      <c r="A138" s="189" t="s">
        <v>1354</v>
      </c>
      <c r="B138" s="328" t="s">
        <v>1355</v>
      </c>
      <c r="C138" s="207"/>
      <c r="D138" s="192"/>
      <c r="E138" s="911"/>
      <c r="F138" s="317"/>
    </row>
    <row r="139" spans="1:6" ht="15">
      <c r="A139" s="209"/>
      <c r="B139" s="328"/>
      <c r="C139" s="329">
        <v>2</v>
      </c>
      <c r="D139" s="287" t="s">
        <v>853</v>
      </c>
      <c r="E139" s="911"/>
      <c r="F139" s="331">
        <f>C139*E139</f>
        <v>0</v>
      </c>
    </row>
    <row r="140" spans="1:6" ht="15">
      <c r="A140" s="209"/>
      <c r="B140" s="328"/>
      <c r="C140" s="329"/>
      <c r="D140" s="287"/>
      <c r="E140" s="330"/>
      <c r="F140" s="331"/>
    </row>
    <row r="141" spans="1:6" ht="30">
      <c r="A141" s="195" t="s">
        <v>1207</v>
      </c>
      <c r="B141" s="196" t="s">
        <v>1145</v>
      </c>
      <c r="C141" s="271"/>
      <c r="D141" s="198"/>
      <c r="E141" s="323"/>
      <c r="F141" s="324">
        <f>SUM(F95:F139)</f>
        <v>0</v>
      </c>
    </row>
    <row r="142" spans="1:6" ht="15">
      <c r="A142" s="195"/>
      <c r="B142" s="196"/>
      <c r="C142" s="271"/>
      <c r="D142" s="198"/>
      <c r="E142" s="323"/>
      <c r="F142" s="324"/>
    </row>
    <row r="143" spans="1:6" ht="15">
      <c r="A143" s="195" t="s">
        <v>621</v>
      </c>
      <c r="B143" s="196" t="s">
        <v>1321</v>
      </c>
      <c r="C143" s="271"/>
      <c r="D143" s="198"/>
      <c r="E143" s="323"/>
      <c r="F143" s="324"/>
    </row>
    <row r="144" spans="1:6" ht="15">
      <c r="A144" s="247"/>
      <c r="B144" s="328"/>
      <c r="C144" s="207"/>
      <c r="D144" s="192"/>
      <c r="E144" s="316"/>
      <c r="F144" s="317"/>
    </row>
    <row r="145" spans="1:6" ht="60">
      <c r="A145" s="209" t="s">
        <v>1245</v>
      </c>
      <c r="B145" s="328" t="s">
        <v>1356</v>
      </c>
      <c r="C145" s="329"/>
      <c r="D145" s="287"/>
      <c r="E145" s="330"/>
      <c r="F145" s="331"/>
    </row>
    <row r="146" spans="1:6" ht="15">
      <c r="A146" s="247"/>
      <c r="B146" s="328"/>
      <c r="C146" s="207">
        <v>5</v>
      </c>
      <c r="D146" s="192" t="s">
        <v>853</v>
      </c>
      <c r="E146" s="911"/>
      <c r="F146" s="317">
        <f>C146*E146</f>
        <v>0</v>
      </c>
    </row>
    <row r="147" spans="1:6" ht="15">
      <c r="A147" s="247"/>
      <c r="B147" s="328"/>
      <c r="C147" s="207"/>
      <c r="D147" s="192"/>
      <c r="E147" s="911"/>
      <c r="F147" s="317"/>
    </row>
    <row r="148" spans="1:6" ht="90">
      <c r="A148" s="1"/>
      <c r="B148" s="328" t="s">
        <v>1357</v>
      </c>
      <c r="C148" s="329"/>
      <c r="D148" s="287"/>
      <c r="E148" s="913"/>
      <c r="F148" s="331"/>
    </row>
    <row r="149" spans="1:6" ht="30">
      <c r="A149" s="209" t="s">
        <v>1247</v>
      </c>
      <c r="B149" s="328" t="s">
        <v>1358</v>
      </c>
      <c r="C149" s="207">
        <v>53.23</v>
      </c>
      <c r="D149" s="192" t="s">
        <v>169</v>
      </c>
      <c r="E149" s="911"/>
      <c r="F149" s="317">
        <f>C149*E149</f>
        <v>0</v>
      </c>
    </row>
    <row r="150" spans="1:6" ht="30">
      <c r="A150" s="209" t="s">
        <v>1250</v>
      </c>
      <c r="B150" s="328" t="s">
        <v>1359</v>
      </c>
      <c r="C150" s="207">
        <v>103.89</v>
      </c>
      <c r="D150" s="192" t="s">
        <v>169</v>
      </c>
      <c r="E150" s="911"/>
      <c r="F150" s="317">
        <f>C150*E150</f>
        <v>0</v>
      </c>
    </row>
    <row r="151" spans="1:6" ht="30">
      <c r="A151" s="209" t="s">
        <v>1252</v>
      </c>
      <c r="B151" s="328" t="s">
        <v>1360</v>
      </c>
      <c r="C151" s="207">
        <v>125.84</v>
      </c>
      <c r="D151" s="192" t="s">
        <v>169</v>
      </c>
      <c r="E151" s="911"/>
      <c r="F151" s="317">
        <f>C151*E151</f>
        <v>0</v>
      </c>
    </row>
    <row r="152" spans="1:6" ht="15">
      <c r="A152" s="209"/>
      <c r="B152" s="328"/>
      <c r="C152" s="207"/>
      <c r="D152" s="192"/>
      <c r="E152" s="911"/>
      <c r="F152" s="317"/>
    </row>
    <row r="153" spans="1:6" ht="60">
      <c r="A153" s="209"/>
      <c r="B153" s="328" t="s">
        <v>1361</v>
      </c>
      <c r="C153" s="207"/>
      <c r="D153" s="192"/>
      <c r="E153" s="911"/>
      <c r="F153" s="317"/>
    </row>
    <row r="154" spans="1:6" ht="30">
      <c r="A154" s="209" t="s">
        <v>1254</v>
      </c>
      <c r="B154" s="328" t="s">
        <v>1362</v>
      </c>
      <c r="C154" s="207">
        <v>24.23</v>
      </c>
      <c r="D154" s="192" t="s">
        <v>169</v>
      </c>
      <c r="E154" s="911"/>
      <c r="F154" s="317">
        <f>C154*E154</f>
        <v>0</v>
      </c>
    </row>
    <row r="155" spans="1:6" ht="15">
      <c r="A155" s="247"/>
      <c r="B155" s="328"/>
      <c r="C155" s="207"/>
      <c r="D155" s="192"/>
      <c r="E155" s="911"/>
      <c r="F155" s="317"/>
    </row>
    <row r="156" spans="1:6" ht="120">
      <c r="A156" s="1"/>
      <c r="B156" s="328" t="s">
        <v>1363</v>
      </c>
      <c r="C156" s="329"/>
      <c r="D156" s="287"/>
      <c r="E156" s="913"/>
      <c r="F156" s="331"/>
    </row>
    <row r="157" spans="1:6" ht="30">
      <c r="A157" s="209" t="s">
        <v>1256</v>
      </c>
      <c r="B157" s="328" t="s">
        <v>1358</v>
      </c>
      <c r="C157" s="207">
        <v>53.23</v>
      </c>
      <c r="D157" s="192" t="s">
        <v>169</v>
      </c>
      <c r="E157" s="911"/>
      <c r="F157" s="317">
        <f>C157*E157</f>
        <v>0</v>
      </c>
    </row>
    <row r="158" spans="1:6" ht="30">
      <c r="A158" s="209" t="s">
        <v>1258</v>
      </c>
      <c r="B158" s="328" t="s">
        <v>1359</v>
      </c>
      <c r="C158" s="207">
        <v>103.89</v>
      </c>
      <c r="D158" s="192" t="s">
        <v>169</v>
      </c>
      <c r="E158" s="911"/>
      <c r="F158" s="317">
        <f>C158*E158</f>
        <v>0</v>
      </c>
    </row>
    <row r="159" spans="1:6" ht="30">
      <c r="A159" s="209" t="s">
        <v>1272</v>
      </c>
      <c r="B159" s="328" t="s">
        <v>1360</v>
      </c>
      <c r="C159" s="207">
        <v>125.84</v>
      </c>
      <c r="D159" s="192" t="s">
        <v>169</v>
      </c>
      <c r="E159" s="911"/>
      <c r="F159" s="317">
        <f>C159*E159</f>
        <v>0</v>
      </c>
    </row>
    <row r="160" spans="1:6" ht="15">
      <c r="A160" s="247"/>
      <c r="B160" s="328"/>
      <c r="C160" s="207"/>
      <c r="D160" s="192"/>
      <c r="E160" s="911"/>
      <c r="F160" s="317"/>
    </row>
    <row r="161" spans="1:6" ht="75">
      <c r="A161" s="1"/>
      <c r="B161" s="328" t="s">
        <v>1364</v>
      </c>
      <c r="C161" s="329"/>
      <c r="D161" s="287"/>
      <c r="E161" s="913"/>
      <c r="F161" s="331"/>
    </row>
    <row r="162" spans="1:6" ht="30">
      <c r="A162" s="209" t="s">
        <v>1274</v>
      </c>
      <c r="B162" s="328" t="s">
        <v>1365</v>
      </c>
      <c r="C162" s="207">
        <v>5</v>
      </c>
      <c r="D162" s="192" t="s">
        <v>853</v>
      </c>
      <c r="E162" s="911"/>
      <c r="F162" s="317">
        <f>C162*E162</f>
        <v>0</v>
      </c>
    </row>
    <row r="163" spans="1:6" ht="30">
      <c r="A163" s="209" t="s">
        <v>1276</v>
      </c>
      <c r="B163" s="328" t="s">
        <v>1366</v>
      </c>
      <c r="C163" s="207">
        <v>2</v>
      </c>
      <c r="D163" s="192" t="s">
        <v>853</v>
      </c>
      <c r="E163" s="911"/>
      <c r="F163" s="317">
        <f>C163*E163</f>
        <v>0</v>
      </c>
    </row>
    <row r="164" spans="1:6" ht="30">
      <c r="A164" s="209" t="s">
        <v>1278</v>
      </c>
      <c r="B164" s="328" t="s">
        <v>1367</v>
      </c>
      <c r="C164" s="207">
        <v>1</v>
      </c>
      <c r="D164" s="192" t="s">
        <v>853</v>
      </c>
      <c r="E164" s="911"/>
      <c r="F164" s="317">
        <f>C164*E164</f>
        <v>0</v>
      </c>
    </row>
    <row r="165" spans="1:6" ht="30">
      <c r="A165" s="209" t="s">
        <v>1280</v>
      </c>
      <c r="B165" s="328" t="s">
        <v>1368</v>
      </c>
      <c r="C165" s="207">
        <v>3</v>
      </c>
      <c r="D165" s="192" t="s">
        <v>853</v>
      </c>
      <c r="E165" s="911"/>
      <c r="F165" s="317">
        <f>C165*E165</f>
        <v>0</v>
      </c>
    </row>
    <row r="166" spans="1:6" ht="30">
      <c r="A166" s="209" t="s">
        <v>1282</v>
      </c>
      <c r="B166" s="328" t="s">
        <v>1369</v>
      </c>
      <c r="C166" s="207">
        <v>3</v>
      </c>
      <c r="D166" s="192" t="s">
        <v>853</v>
      </c>
      <c r="E166" s="911"/>
      <c r="F166" s="317">
        <f>C166*E166</f>
        <v>0</v>
      </c>
    </row>
    <row r="167" spans="1:6" ht="15">
      <c r="A167" s="247"/>
      <c r="B167" s="328"/>
      <c r="C167" s="1"/>
      <c r="D167" s="1"/>
      <c r="E167" s="919"/>
      <c r="F167" s="405"/>
    </row>
    <row r="168" spans="1:6" ht="135">
      <c r="A168" s="1"/>
      <c r="B168" s="328" t="s">
        <v>1370</v>
      </c>
      <c r="C168" s="1"/>
      <c r="D168" s="1"/>
      <c r="E168" s="919"/>
      <c r="F168" s="405"/>
    </row>
    <row r="169" spans="1:6" ht="30">
      <c r="A169" s="209" t="s">
        <v>1284</v>
      </c>
      <c r="B169" s="328" t="s">
        <v>1371</v>
      </c>
      <c r="C169" s="207">
        <v>1</v>
      </c>
      <c r="D169" s="192" t="s">
        <v>853</v>
      </c>
      <c r="E169" s="911"/>
      <c r="F169" s="317">
        <f aca="true" t="shared" si="0" ref="F169:F210">C169*E169</f>
        <v>0</v>
      </c>
    </row>
    <row r="170" spans="1:6" ht="30">
      <c r="A170" s="209" t="s">
        <v>1286</v>
      </c>
      <c r="B170" s="328" t="s">
        <v>1372</v>
      </c>
      <c r="C170" s="207">
        <v>2</v>
      </c>
      <c r="D170" s="192" t="s">
        <v>853</v>
      </c>
      <c r="E170" s="911"/>
      <c r="F170" s="317">
        <f t="shared" si="0"/>
        <v>0</v>
      </c>
    </row>
    <row r="171" spans="1:6" ht="30">
      <c r="A171" s="209" t="s">
        <v>1288</v>
      </c>
      <c r="B171" s="328" t="s">
        <v>1373</v>
      </c>
      <c r="C171" s="207">
        <v>3</v>
      </c>
      <c r="D171" s="192" t="s">
        <v>853</v>
      </c>
      <c r="E171" s="911"/>
      <c r="F171" s="317">
        <f t="shared" si="0"/>
        <v>0</v>
      </c>
    </row>
    <row r="172" spans="1:6" ht="30">
      <c r="A172" s="209" t="s">
        <v>1290</v>
      </c>
      <c r="B172" s="328" t="s">
        <v>1374</v>
      </c>
      <c r="C172" s="207">
        <v>5</v>
      </c>
      <c r="D172" s="192" t="s">
        <v>853</v>
      </c>
      <c r="E172" s="911"/>
      <c r="F172" s="317">
        <f t="shared" si="0"/>
        <v>0</v>
      </c>
    </row>
    <row r="173" spans="1:6" ht="30">
      <c r="A173" s="209" t="s">
        <v>1292</v>
      </c>
      <c r="B173" s="328" t="s">
        <v>1375</v>
      </c>
      <c r="C173" s="207">
        <v>3</v>
      </c>
      <c r="D173" s="192" t="s">
        <v>853</v>
      </c>
      <c r="E173" s="911"/>
      <c r="F173" s="317">
        <f t="shared" si="0"/>
        <v>0</v>
      </c>
    </row>
    <row r="174" spans="1:6" ht="30">
      <c r="A174" s="209" t="s">
        <v>1294</v>
      </c>
      <c r="B174" s="328" t="s">
        <v>1376</v>
      </c>
      <c r="C174" s="207">
        <v>1</v>
      </c>
      <c r="D174" s="192" t="s">
        <v>853</v>
      </c>
      <c r="E174" s="911"/>
      <c r="F174" s="317">
        <f t="shared" si="0"/>
        <v>0</v>
      </c>
    </row>
    <row r="175" spans="1:6" ht="30">
      <c r="A175" s="209" t="s">
        <v>1296</v>
      </c>
      <c r="B175" s="328" t="s">
        <v>1377</v>
      </c>
      <c r="C175" s="207">
        <v>1</v>
      </c>
      <c r="D175" s="192" t="s">
        <v>853</v>
      </c>
      <c r="E175" s="911"/>
      <c r="F175" s="317">
        <f t="shared" si="0"/>
        <v>0</v>
      </c>
    </row>
    <row r="176" spans="1:6" ht="30">
      <c r="A176" s="209" t="s">
        <v>1298</v>
      </c>
      <c r="B176" s="328" t="s">
        <v>1378</v>
      </c>
      <c r="C176" s="207">
        <v>1</v>
      </c>
      <c r="D176" s="192" t="s">
        <v>853</v>
      </c>
      <c r="E176" s="911"/>
      <c r="F176" s="317">
        <f t="shared" si="0"/>
        <v>0</v>
      </c>
    </row>
    <row r="177" spans="1:6" ht="30">
      <c r="A177" s="209" t="s">
        <v>1300</v>
      </c>
      <c r="B177" s="328" t="s">
        <v>1379</v>
      </c>
      <c r="C177" s="207">
        <v>1</v>
      </c>
      <c r="D177" s="192" t="s">
        <v>853</v>
      </c>
      <c r="E177" s="911"/>
      <c r="F177" s="317">
        <f t="shared" si="0"/>
        <v>0</v>
      </c>
    </row>
    <row r="178" spans="1:6" ht="30">
      <c r="A178" s="209" t="s">
        <v>1301</v>
      </c>
      <c r="B178" s="328" t="s">
        <v>1380</v>
      </c>
      <c r="C178" s="207">
        <v>1</v>
      </c>
      <c r="D178" s="192" t="s">
        <v>853</v>
      </c>
      <c r="E178" s="911"/>
      <c r="F178" s="317">
        <f t="shared" si="0"/>
        <v>0</v>
      </c>
    </row>
    <row r="179" spans="1:6" ht="30">
      <c r="A179" s="209" t="s">
        <v>1302</v>
      </c>
      <c r="B179" s="328" t="s">
        <v>1381</v>
      </c>
      <c r="C179" s="207">
        <v>1</v>
      </c>
      <c r="D179" s="192" t="s">
        <v>853</v>
      </c>
      <c r="E179" s="911"/>
      <c r="F179" s="317">
        <f t="shared" si="0"/>
        <v>0</v>
      </c>
    </row>
    <row r="180" spans="1:6" ht="30">
      <c r="A180" s="406" t="s">
        <v>1304</v>
      </c>
      <c r="B180" s="407" t="s">
        <v>1382</v>
      </c>
      <c r="C180" s="235">
        <v>3</v>
      </c>
      <c r="D180" s="158" t="s">
        <v>853</v>
      </c>
      <c r="E180" s="920"/>
      <c r="F180" s="408">
        <f t="shared" si="0"/>
        <v>0</v>
      </c>
    </row>
    <row r="181" spans="1:6" ht="30">
      <c r="A181" s="406" t="s">
        <v>1306</v>
      </c>
      <c r="B181" s="407" t="s">
        <v>1383</v>
      </c>
      <c r="C181" s="235">
        <v>3</v>
      </c>
      <c r="D181" s="158" t="s">
        <v>853</v>
      </c>
      <c r="E181" s="920"/>
      <c r="F181" s="408">
        <f t="shared" si="0"/>
        <v>0</v>
      </c>
    </row>
    <row r="182" spans="1:6" ht="30">
      <c r="A182" s="209" t="s">
        <v>1307</v>
      </c>
      <c r="B182" s="328" t="s">
        <v>1384</v>
      </c>
      <c r="C182" s="207">
        <v>1</v>
      </c>
      <c r="D182" s="192" t="s">
        <v>853</v>
      </c>
      <c r="E182" s="911"/>
      <c r="F182" s="317">
        <f t="shared" si="0"/>
        <v>0</v>
      </c>
    </row>
    <row r="183" spans="1:6" ht="30">
      <c r="A183" s="209" t="s">
        <v>1309</v>
      </c>
      <c r="B183" s="328" t="s">
        <v>1385</v>
      </c>
      <c r="C183" s="207">
        <v>4</v>
      </c>
      <c r="D183" s="192" t="s">
        <v>853</v>
      </c>
      <c r="E183" s="911"/>
      <c r="F183" s="317">
        <f t="shared" si="0"/>
        <v>0</v>
      </c>
    </row>
    <row r="184" spans="1:6" ht="30">
      <c r="A184" s="209" t="s">
        <v>1311</v>
      </c>
      <c r="B184" s="328" t="s">
        <v>1386</v>
      </c>
      <c r="C184" s="207">
        <v>4</v>
      </c>
      <c r="D184" s="192" t="s">
        <v>853</v>
      </c>
      <c r="E184" s="911"/>
      <c r="F184" s="317">
        <f t="shared" si="0"/>
        <v>0</v>
      </c>
    </row>
    <row r="185" spans="1:6" ht="30">
      <c r="A185" s="209" t="s">
        <v>1313</v>
      </c>
      <c r="B185" s="328" t="s">
        <v>1387</v>
      </c>
      <c r="C185" s="207">
        <v>5</v>
      </c>
      <c r="D185" s="192" t="s">
        <v>853</v>
      </c>
      <c r="E185" s="911"/>
      <c r="F185" s="317">
        <f t="shared" si="0"/>
        <v>0</v>
      </c>
    </row>
    <row r="186" spans="1:6" ht="30">
      <c r="A186" s="209" t="s">
        <v>1315</v>
      </c>
      <c r="B186" s="328" t="s">
        <v>1388</v>
      </c>
      <c r="C186" s="207">
        <v>3</v>
      </c>
      <c r="D186" s="192" t="s">
        <v>853</v>
      </c>
      <c r="E186" s="911"/>
      <c r="F186" s="317">
        <f t="shared" si="0"/>
        <v>0</v>
      </c>
    </row>
    <row r="187" spans="1:6" ht="30">
      <c r="A187" s="209" t="s">
        <v>1317</v>
      </c>
      <c r="B187" s="328" t="s">
        <v>1389</v>
      </c>
      <c r="C187" s="207">
        <v>1</v>
      </c>
      <c r="D187" s="192" t="s">
        <v>853</v>
      </c>
      <c r="E187" s="911"/>
      <c r="F187" s="317">
        <f t="shared" si="0"/>
        <v>0</v>
      </c>
    </row>
    <row r="188" spans="1:6" ht="30">
      <c r="A188" s="209" t="s">
        <v>1318</v>
      </c>
      <c r="B188" s="328" t="s">
        <v>1390</v>
      </c>
      <c r="C188" s="207">
        <v>2</v>
      </c>
      <c r="D188" s="192" t="s">
        <v>853</v>
      </c>
      <c r="E188" s="911"/>
      <c r="F188" s="317">
        <f t="shared" si="0"/>
        <v>0</v>
      </c>
    </row>
    <row r="189" spans="1:6" ht="30">
      <c r="A189" s="209" t="s">
        <v>1391</v>
      </c>
      <c r="B189" s="328" t="s">
        <v>1392</v>
      </c>
      <c r="C189" s="207">
        <v>3</v>
      </c>
      <c r="D189" s="192" t="s">
        <v>853</v>
      </c>
      <c r="E189" s="911"/>
      <c r="F189" s="317">
        <f t="shared" si="0"/>
        <v>0</v>
      </c>
    </row>
    <row r="190" spans="1:6" ht="30">
      <c r="A190" s="209" t="s">
        <v>1393</v>
      </c>
      <c r="B190" s="328" t="s">
        <v>1394</v>
      </c>
      <c r="C190" s="207">
        <v>6</v>
      </c>
      <c r="D190" s="192" t="s">
        <v>853</v>
      </c>
      <c r="E190" s="911"/>
      <c r="F190" s="317">
        <f t="shared" si="0"/>
        <v>0</v>
      </c>
    </row>
    <row r="191" spans="1:6" ht="30">
      <c r="A191" s="209" t="s">
        <v>1395</v>
      </c>
      <c r="B191" s="328" t="s">
        <v>1396</v>
      </c>
      <c r="C191" s="207">
        <v>2</v>
      </c>
      <c r="D191" s="192" t="s">
        <v>853</v>
      </c>
      <c r="E191" s="911"/>
      <c r="F191" s="317">
        <f t="shared" si="0"/>
        <v>0</v>
      </c>
    </row>
    <row r="192" spans="1:6" ht="30">
      <c r="A192" s="406" t="s">
        <v>1397</v>
      </c>
      <c r="B192" s="407" t="s">
        <v>1398</v>
      </c>
      <c r="C192" s="235">
        <v>3</v>
      </c>
      <c r="D192" s="158" t="s">
        <v>853</v>
      </c>
      <c r="E192" s="920"/>
      <c r="F192" s="408">
        <f t="shared" si="0"/>
        <v>0</v>
      </c>
    </row>
    <row r="193" spans="1:6" ht="30">
      <c r="A193" s="406" t="s">
        <v>1399</v>
      </c>
      <c r="B193" s="407" t="s">
        <v>1400</v>
      </c>
      <c r="C193" s="235">
        <v>3</v>
      </c>
      <c r="D193" s="158" t="s">
        <v>853</v>
      </c>
      <c r="E193" s="920"/>
      <c r="F193" s="408">
        <f t="shared" si="0"/>
        <v>0</v>
      </c>
    </row>
    <row r="194" spans="1:6" ht="30">
      <c r="A194" s="209" t="s">
        <v>1401</v>
      </c>
      <c r="B194" s="328" t="s">
        <v>1402</v>
      </c>
      <c r="C194" s="207">
        <v>2</v>
      </c>
      <c r="D194" s="192" t="s">
        <v>853</v>
      </c>
      <c r="E194" s="911"/>
      <c r="F194" s="317">
        <f t="shared" si="0"/>
        <v>0</v>
      </c>
    </row>
    <row r="195" spans="1:6" ht="30">
      <c r="A195" s="209" t="s">
        <v>1403</v>
      </c>
      <c r="B195" s="328" t="s">
        <v>1404</v>
      </c>
      <c r="C195" s="207">
        <v>1</v>
      </c>
      <c r="D195" s="192" t="s">
        <v>853</v>
      </c>
      <c r="E195" s="911"/>
      <c r="F195" s="317">
        <f t="shared" si="0"/>
        <v>0</v>
      </c>
    </row>
    <row r="196" spans="1:6" ht="30">
      <c r="A196" s="406" t="s">
        <v>1405</v>
      </c>
      <c r="B196" s="407" t="s">
        <v>1406</v>
      </c>
      <c r="C196" s="235">
        <v>3</v>
      </c>
      <c r="D196" s="158" t="s">
        <v>853</v>
      </c>
      <c r="E196" s="920"/>
      <c r="F196" s="408">
        <f t="shared" si="0"/>
        <v>0</v>
      </c>
    </row>
    <row r="197" spans="1:6" ht="30">
      <c r="A197" s="406" t="s">
        <v>1407</v>
      </c>
      <c r="B197" s="407" t="s">
        <v>1406</v>
      </c>
      <c r="C197" s="235">
        <v>3</v>
      </c>
      <c r="D197" s="158" t="s">
        <v>853</v>
      </c>
      <c r="E197" s="920"/>
      <c r="F197" s="408">
        <f t="shared" si="0"/>
        <v>0</v>
      </c>
    </row>
    <row r="198" spans="1:6" ht="30">
      <c r="A198" s="406" t="s">
        <v>1408</v>
      </c>
      <c r="B198" s="407" t="s">
        <v>1409</v>
      </c>
      <c r="C198" s="235">
        <v>2</v>
      </c>
      <c r="D198" s="158" t="s">
        <v>853</v>
      </c>
      <c r="E198" s="920"/>
      <c r="F198" s="408">
        <f t="shared" si="0"/>
        <v>0</v>
      </c>
    </row>
    <row r="199" spans="1:6" ht="30">
      <c r="A199" s="406" t="s">
        <v>1410</v>
      </c>
      <c r="B199" s="407" t="s">
        <v>1411</v>
      </c>
      <c r="C199" s="235">
        <v>5</v>
      </c>
      <c r="D199" s="158" t="s">
        <v>853</v>
      </c>
      <c r="E199" s="920"/>
      <c r="F199" s="408">
        <f t="shared" si="0"/>
        <v>0</v>
      </c>
    </row>
    <row r="200" spans="1:6" ht="30">
      <c r="A200" s="406" t="s">
        <v>1412</v>
      </c>
      <c r="B200" s="407" t="s">
        <v>1413</v>
      </c>
      <c r="C200" s="235">
        <v>2</v>
      </c>
      <c r="D200" s="158" t="s">
        <v>853</v>
      </c>
      <c r="E200" s="920"/>
      <c r="F200" s="408">
        <f t="shared" si="0"/>
        <v>0</v>
      </c>
    </row>
    <row r="201" spans="1:6" ht="30">
      <c r="A201" s="406" t="s">
        <v>1414</v>
      </c>
      <c r="B201" s="407" t="s">
        <v>1415</v>
      </c>
      <c r="C201" s="235">
        <v>3</v>
      </c>
      <c r="D201" s="158" t="s">
        <v>853</v>
      </c>
      <c r="E201" s="920"/>
      <c r="F201" s="408">
        <f t="shared" si="0"/>
        <v>0</v>
      </c>
    </row>
    <row r="202" spans="1:6" ht="30">
      <c r="A202" s="406" t="s">
        <v>1416</v>
      </c>
      <c r="B202" s="407" t="s">
        <v>1417</v>
      </c>
      <c r="C202" s="235">
        <v>4</v>
      </c>
      <c r="D202" s="158" t="s">
        <v>853</v>
      </c>
      <c r="E202" s="920"/>
      <c r="F202" s="408">
        <f t="shared" si="0"/>
        <v>0</v>
      </c>
    </row>
    <row r="203" spans="1:6" ht="30">
      <c r="A203" s="209" t="s">
        <v>1418</v>
      </c>
      <c r="B203" s="328" t="s">
        <v>1419</v>
      </c>
      <c r="C203" s="207">
        <v>3</v>
      </c>
      <c r="D203" s="192" t="s">
        <v>853</v>
      </c>
      <c r="E203" s="920"/>
      <c r="F203" s="317">
        <f t="shared" si="0"/>
        <v>0</v>
      </c>
    </row>
    <row r="204" spans="1:6" ht="30">
      <c r="A204" s="209" t="s">
        <v>1420</v>
      </c>
      <c r="B204" s="328" t="s">
        <v>1421</v>
      </c>
      <c r="C204" s="207">
        <v>6</v>
      </c>
      <c r="D204" s="192" t="s">
        <v>853</v>
      </c>
      <c r="E204" s="920"/>
      <c r="F204" s="317">
        <f t="shared" si="0"/>
        <v>0</v>
      </c>
    </row>
    <row r="205" spans="1:6" ht="30">
      <c r="A205" s="209" t="s">
        <v>1422</v>
      </c>
      <c r="B205" s="328" t="s">
        <v>1423</v>
      </c>
      <c r="C205" s="207">
        <v>3</v>
      </c>
      <c r="D205" s="192" t="s">
        <v>853</v>
      </c>
      <c r="E205" s="920"/>
      <c r="F205" s="317">
        <f t="shared" si="0"/>
        <v>0</v>
      </c>
    </row>
    <row r="206" spans="1:6" ht="30">
      <c r="A206" s="209" t="s">
        <v>1424</v>
      </c>
      <c r="B206" s="328" t="s">
        <v>1425</v>
      </c>
      <c r="C206" s="207">
        <v>2</v>
      </c>
      <c r="D206" s="192" t="s">
        <v>853</v>
      </c>
      <c r="E206" s="920"/>
      <c r="F206" s="317">
        <f t="shared" si="0"/>
        <v>0</v>
      </c>
    </row>
    <row r="207" spans="1:6" ht="30">
      <c r="A207" s="209" t="s">
        <v>1426</v>
      </c>
      <c r="B207" s="328" t="s">
        <v>1427</v>
      </c>
      <c r="C207" s="207">
        <v>1</v>
      </c>
      <c r="D207" s="192" t="s">
        <v>853</v>
      </c>
      <c r="E207" s="920"/>
      <c r="F207" s="317">
        <f t="shared" si="0"/>
        <v>0</v>
      </c>
    </row>
    <row r="208" spans="1:6" ht="30">
      <c r="A208" s="209" t="s">
        <v>1428</v>
      </c>
      <c r="B208" s="328" t="s">
        <v>1429</v>
      </c>
      <c r="C208" s="207">
        <v>2</v>
      </c>
      <c r="D208" s="192" t="s">
        <v>853</v>
      </c>
      <c r="E208" s="920"/>
      <c r="F208" s="317">
        <f t="shared" si="0"/>
        <v>0</v>
      </c>
    </row>
    <row r="209" spans="1:6" ht="30">
      <c r="A209" s="209" t="s">
        <v>1430</v>
      </c>
      <c r="B209" s="328" t="s">
        <v>1431</v>
      </c>
      <c r="C209" s="207">
        <v>3</v>
      </c>
      <c r="D209" s="192" t="s">
        <v>853</v>
      </c>
      <c r="E209" s="920"/>
      <c r="F209" s="317">
        <f t="shared" si="0"/>
        <v>0</v>
      </c>
    </row>
    <row r="210" spans="1:6" ht="30">
      <c r="A210" s="209" t="s">
        <v>1432</v>
      </c>
      <c r="B210" s="328" t="s">
        <v>1433</v>
      </c>
      <c r="C210" s="207">
        <v>3</v>
      </c>
      <c r="D210" s="192" t="s">
        <v>853</v>
      </c>
      <c r="E210" s="920"/>
      <c r="F210" s="317">
        <f t="shared" si="0"/>
        <v>0</v>
      </c>
    </row>
    <row r="211" spans="1:6" ht="15">
      <c r="A211" s="247"/>
      <c r="B211" s="328"/>
      <c r="C211" s="1"/>
      <c r="D211" s="1"/>
      <c r="E211" s="919"/>
      <c r="F211" s="405"/>
    </row>
    <row r="212" spans="1:6" ht="120">
      <c r="A212" s="1"/>
      <c r="B212" s="328" t="s">
        <v>1434</v>
      </c>
      <c r="C212" s="1"/>
      <c r="D212" s="1"/>
      <c r="E212" s="919"/>
      <c r="F212" s="405"/>
    </row>
    <row r="213" spans="1:6" ht="30">
      <c r="A213" s="209" t="s">
        <v>1435</v>
      </c>
      <c r="B213" s="328" t="s">
        <v>1436</v>
      </c>
      <c r="C213" s="207">
        <v>3</v>
      </c>
      <c r="D213" s="192" t="s">
        <v>853</v>
      </c>
      <c r="E213" s="911"/>
      <c r="F213" s="317">
        <f>C213*E213</f>
        <v>0</v>
      </c>
    </row>
    <row r="214" spans="1:6" ht="15">
      <c r="A214" s="247"/>
      <c r="B214" s="328"/>
      <c r="C214" s="1"/>
      <c r="D214" s="1"/>
      <c r="E214" s="919"/>
      <c r="F214" s="405"/>
    </row>
    <row r="215" spans="1:6" ht="90">
      <c r="A215" s="1"/>
      <c r="B215" s="328" t="s">
        <v>1437</v>
      </c>
      <c r="C215" s="1"/>
      <c r="D215" s="1"/>
      <c r="E215" s="919"/>
      <c r="F215" s="405"/>
    </row>
    <row r="216" spans="1:6" ht="30">
      <c r="A216" s="209" t="s">
        <v>1438</v>
      </c>
      <c r="B216" s="328" t="s">
        <v>1439</v>
      </c>
      <c r="C216" s="207">
        <v>1</v>
      </c>
      <c r="D216" s="192" t="s">
        <v>853</v>
      </c>
      <c r="E216" s="911"/>
      <c r="F216" s="317">
        <f>C216*E216</f>
        <v>0</v>
      </c>
    </row>
    <row r="217" spans="1:6" ht="30">
      <c r="A217" s="209" t="s">
        <v>1440</v>
      </c>
      <c r="B217" s="328" t="s">
        <v>1441</v>
      </c>
      <c r="C217" s="207">
        <v>2</v>
      </c>
      <c r="D217" s="192" t="s">
        <v>853</v>
      </c>
      <c r="E217" s="911"/>
      <c r="F217" s="317">
        <f>C217*E217</f>
        <v>0</v>
      </c>
    </row>
    <row r="218" spans="1:6" ht="15">
      <c r="A218" s="247"/>
      <c r="B218" s="328"/>
      <c r="C218" s="1"/>
      <c r="D218" s="1"/>
      <c r="E218" s="919"/>
      <c r="F218" s="405"/>
    </row>
    <row r="219" spans="1:6" ht="107.25">
      <c r="A219" s="1"/>
      <c r="B219" s="328" t="s">
        <v>1442</v>
      </c>
      <c r="C219" s="1"/>
      <c r="D219" s="1"/>
      <c r="E219" s="919"/>
      <c r="F219" s="405"/>
    </row>
    <row r="220" spans="1:6" ht="30">
      <c r="A220" s="209" t="s">
        <v>1443</v>
      </c>
      <c r="B220" s="328" t="s">
        <v>1444</v>
      </c>
      <c r="C220" s="207">
        <v>3</v>
      </c>
      <c r="D220" s="192" t="s">
        <v>853</v>
      </c>
      <c r="E220" s="911"/>
      <c r="F220" s="317">
        <f>C220*E220</f>
        <v>0</v>
      </c>
    </row>
    <row r="221" spans="1:6" ht="15">
      <c r="A221" s="247"/>
      <c r="B221" s="328"/>
      <c r="C221" s="1"/>
      <c r="D221" s="1"/>
      <c r="E221" s="919"/>
      <c r="F221" s="405"/>
    </row>
    <row r="222" spans="1:6" ht="75">
      <c r="A222" s="209" t="s">
        <v>1445</v>
      </c>
      <c r="B222" s="328" t="s">
        <v>1446</v>
      </c>
      <c r="C222" s="1"/>
      <c r="D222" s="1"/>
      <c r="E222" s="919"/>
      <c r="F222" s="405"/>
    </row>
    <row r="223" spans="1:6" ht="15">
      <c r="A223" s="409"/>
      <c r="B223" s="407"/>
      <c r="C223" s="235">
        <v>5</v>
      </c>
      <c r="D223" s="158" t="s">
        <v>853</v>
      </c>
      <c r="E223" s="920"/>
      <c r="F223" s="408">
        <f>C223*E223</f>
        <v>0</v>
      </c>
    </row>
    <row r="224" spans="1:6" ht="15">
      <c r="A224" s="247"/>
      <c r="B224" s="328"/>
      <c r="C224" s="1"/>
      <c r="D224" s="1"/>
      <c r="E224" s="919"/>
      <c r="F224" s="405"/>
    </row>
    <row r="225" spans="1:6" ht="75">
      <c r="A225" s="1"/>
      <c r="B225" s="328" t="s">
        <v>1447</v>
      </c>
      <c r="C225" s="1"/>
      <c r="D225" s="1"/>
      <c r="E225" s="919"/>
      <c r="F225" s="405"/>
    </row>
    <row r="226" spans="1:6" ht="30">
      <c r="A226" s="209" t="s">
        <v>1448</v>
      </c>
      <c r="B226" s="328" t="s">
        <v>1449</v>
      </c>
      <c r="C226" s="207">
        <v>4</v>
      </c>
      <c r="D226" s="192" t="s">
        <v>169</v>
      </c>
      <c r="E226" s="911"/>
      <c r="F226" s="317">
        <f>C226*E226</f>
        <v>0</v>
      </c>
    </row>
    <row r="227" spans="1:6" ht="15">
      <c r="A227" s="247"/>
      <c r="B227" s="328"/>
      <c r="C227" s="1"/>
      <c r="D227" s="1"/>
      <c r="E227" s="919"/>
      <c r="F227" s="405"/>
    </row>
    <row r="228" spans="1:6" ht="75">
      <c r="A228" s="209" t="s">
        <v>1450</v>
      </c>
      <c r="B228" s="328" t="s">
        <v>1451</v>
      </c>
      <c r="C228" s="1"/>
      <c r="D228" s="1"/>
      <c r="E228" s="919"/>
      <c r="F228" s="405"/>
    </row>
    <row r="229" spans="1:6" ht="15">
      <c r="A229" s="247"/>
      <c r="B229" s="328" t="s">
        <v>1452</v>
      </c>
      <c r="C229" s="207">
        <v>1</v>
      </c>
      <c r="D229" s="192" t="s">
        <v>853</v>
      </c>
      <c r="E229" s="911"/>
      <c r="F229" s="317">
        <f>C229*E229</f>
        <v>0</v>
      </c>
    </row>
    <row r="230" spans="1:6" ht="15">
      <c r="A230" s="247"/>
      <c r="B230" s="328"/>
      <c r="C230" s="207"/>
      <c r="D230" s="192"/>
      <c r="E230" s="911"/>
      <c r="F230" s="317"/>
    </row>
    <row r="231" spans="1:6" ht="75">
      <c r="A231" s="209" t="s">
        <v>1453</v>
      </c>
      <c r="B231" s="328" t="s">
        <v>1454</v>
      </c>
      <c r="C231" s="1"/>
      <c r="D231" s="1"/>
      <c r="E231" s="919"/>
      <c r="F231" s="405"/>
    </row>
    <row r="232" spans="1:6" ht="15">
      <c r="A232" s="247"/>
      <c r="B232" s="328" t="s">
        <v>1452</v>
      </c>
      <c r="C232" s="207">
        <v>1</v>
      </c>
      <c r="D232" s="192" t="s">
        <v>853</v>
      </c>
      <c r="E232" s="911"/>
      <c r="F232" s="317">
        <f>C232*E232</f>
        <v>0</v>
      </c>
    </row>
    <row r="233" spans="1:6" ht="15">
      <c r="A233" s="247"/>
      <c r="B233" s="328"/>
      <c r="C233" s="1"/>
      <c r="D233" s="1"/>
      <c r="E233" s="919"/>
      <c r="F233" s="405"/>
    </row>
    <row r="234" spans="1:6" ht="75">
      <c r="A234" s="209" t="s">
        <v>1455</v>
      </c>
      <c r="B234" s="328" t="s">
        <v>1456</v>
      </c>
      <c r="C234" s="1"/>
      <c r="D234" s="1"/>
      <c r="E234" s="919"/>
      <c r="F234" s="405"/>
    </row>
    <row r="235" spans="1:6" ht="15">
      <c r="A235" s="209"/>
      <c r="B235" s="328"/>
      <c r="C235" s="207">
        <v>226.02</v>
      </c>
      <c r="D235" s="192" t="s">
        <v>169</v>
      </c>
      <c r="E235" s="911"/>
      <c r="F235" s="317">
        <f>C235*E235</f>
        <v>0</v>
      </c>
    </row>
    <row r="236" spans="1:6" ht="15">
      <c r="A236" s="209"/>
      <c r="B236" s="328"/>
      <c r="C236" s="1"/>
      <c r="D236" s="1"/>
      <c r="E236" s="919"/>
      <c r="F236" s="405"/>
    </row>
    <row r="237" spans="1:6" ht="105">
      <c r="A237" s="209" t="s">
        <v>1457</v>
      </c>
      <c r="B237" s="328" t="s">
        <v>1458</v>
      </c>
      <c r="C237" s="1"/>
      <c r="D237" s="1"/>
      <c r="E237" s="919"/>
      <c r="F237" s="405"/>
    </row>
    <row r="238" spans="1:6" ht="15">
      <c r="A238" s="209"/>
      <c r="B238" s="328"/>
      <c r="C238" s="207">
        <v>226.02</v>
      </c>
      <c r="D238" s="192" t="s">
        <v>169</v>
      </c>
      <c r="E238" s="911"/>
      <c r="F238" s="317">
        <f>C238*E238</f>
        <v>0</v>
      </c>
    </row>
    <row r="239" spans="1:6" ht="15">
      <c r="A239" s="209"/>
      <c r="B239" s="328"/>
      <c r="C239" s="1"/>
      <c r="D239" s="1"/>
      <c r="E239" s="919"/>
      <c r="F239" s="405"/>
    </row>
    <row r="240" spans="1:6" ht="30">
      <c r="A240" s="209" t="s">
        <v>1459</v>
      </c>
      <c r="B240" s="328" t="s">
        <v>1460</v>
      </c>
      <c r="C240" s="1"/>
      <c r="D240" s="1"/>
      <c r="E240" s="921"/>
      <c r="F240" s="1"/>
    </row>
    <row r="241" spans="1:6" ht="15">
      <c r="A241" s="209"/>
      <c r="B241" s="328"/>
      <c r="C241" s="207">
        <v>226.02</v>
      </c>
      <c r="D241" s="192" t="s">
        <v>169</v>
      </c>
      <c r="E241" s="911"/>
      <c r="F241" s="317">
        <f>C241*E241</f>
        <v>0</v>
      </c>
    </row>
    <row r="242" spans="1:6" ht="15">
      <c r="A242" s="209"/>
      <c r="B242" s="328"/>
      <c r="C242" s="207"/>
      <c r="D242" s="192"/>
      <c r="E242" s="911"/>
      <c r="F242" s="317"/>
    </row>
    <row r="243" spans="1:6" ht="30">
      <c r="A243" s="209" t="s">
        <v>1461</v>
      </c>
      <c r="B243" s="328" t="s">
        <v>1462</v>
      </c>
      <c r="C243" s="329"/>
      <c r="D243" s="287"/>
      <c r="E243" s="913"/>
      <c r="F243" s="331"/>
    </row>
    <row r="244" spans="1:6" ht="15">
      <c r="A244" s="247"/>
      <c r="B244" s="328"/>
      <c r="C244" s="207">
        <v>226.02</v>
      </c>
      <c r="D244" s="192" t="s">
        <v>169</v>
      </c>
      <c r="E244" s="911"/>
      <c r="F244" s="317">
        <f>C244*E244</f>
        <v>0</v>
      </c>
    </row>
    <row r="245" spans="1:6" ht="15">
      <c r="A245" s="205"/>
      <c r="B245" s="206"/>
      <c r="C245" s="201"/>
      <c r="D245" s="202"/>
      <c r="E245" s="318"/>
      <c r="F245" s="319"/>
    </row>
    <row r="246" spans="1:6" ht="15">
      <c r="A246" s="195" t="s">
        <v>621</v>
      </c>
      <c r="B246" s="196" t="s">
        <v>1463</v>
      </c>
      <c r="C246" s="271"/>
      <c r="D246" s="198"/>
      <c r="E246" s="323"/>
      <c r="F246" s="324">
        <f>SUM(F144:F245)</f>
        <v>0</v>
      </c>
    </row>
    <row r="247" spans="1:6" ht="15">
      <c r="A247" s="205"/>
      <c r="B247" s="206"/>
      <c r="C247" s="201"/>
      <c r="D247" s="202"/>
      <c r="E247" s="210"/>
      <c r="F247" s="211"/>
    </row>
    <row r="248" spans="1:6" ht="15">
      <c r="A248" s="195" t="s">
        <v>839</v>
      </c>
      <c r="B248" s="196" t="s">
        <v>842</v>
      </c>
      <c r="C248" s="271"/>
      <c r="D248" s="198"/>
      <c r="E248" s="323"/>
      <c r="F248" s="324"/>
    </row>
    <row r="249" spans="1:6" ht="15">
      <c r="A249" s="247"/>
      <c r="B249" s="216"/>
      <c r="C249" s="248"/>
      <c r="D249" s="287"/>
      <c r="E249" s="329"/>
      <c r="F249" s="410"/>
    </row>
    <row r="250" spans="1:6" ht="60">
      <c r="A250" s="209" t="s">
        <v>1464</v>
      </c>
      <c r="B250" s="328" t="s">
        <v>1465</v>
      </c>
      <c r="C250" s="329"/>
      <c r="D250" s="287"/>
      <c r="E250" s="330"/>
      <c r="F250" s="331"/>
    </row>
    <row r="251" spans="1:6" ht="15">
      <c r="A251" s="247"/>
      <c r="B251" s="328"/>
      <c r="C251" s="207">
        <v>1</v>
      </c>
      <c r="D251" s="192" t="s">
        <v>401</v>
      </c>
      <c r="E251" s="911"/>
      <c r="F251" s="317">
        <f>C251*E251</f>
        <v>0</v>
      </c>
    </row>
    <row r="252" spans="1:6" ht="15">
      <c r="A252" s="247"/>
      <c r="B252" s="328"/>
      <c r="C252" s="207"/>
      <c r="D252" s="192"/>
      <c r="E252" s="911"/>
      <c r="F252" s="317"/>
    </row>
    <row r="253" spans="1:6" ht="30">
      <c r="A253" s="209" t="s">
        <v>1466</v>
      </c>
      <c r="B253" s="328" t="s">
        <v>1467</v>
      </c>
      <c r="C253" s="329"/>
      <c r="D253" s="287"/>
      <c r="E253" s="913"/>
      <c r="F253" s="331"/>
    </row>
    <row r="254" spans="1:6" ht="15">
      <c r="A254" s="247"/>
      <c r="B254" s="328"/>
      <c r="C254" s="207">
        <v>1</v>
      </c>
      <c r="D254" s="192" t="s">
        <v>401</v>
      </c>
      <c r="E254" s="911"/>
      <c r="F254" s="317">
        <f>C254*E254</f>
        <v>0</v>
      </c>
    </row>
    <row r="255" spans="1:6" ht="15">
      <c r="A255" s="252"/>
      <c r="B255" s="239"/>
      <c r="C255" s="243"/>
      <c r="D255" s="254"/>
      <c r="E255" s="266"/>
      <c r="F255" s="411"/>
    </row>
    <row r="256" spans="1:6" ht="15">
      <c r="A256" s="195" t="s">
        <v>839</v>
      </c>
      <c r="B256" s="196" t="s">
        <v>1468</v>
      </c>
      <c r="C256" s="271"/>
      <c r="D256" s="198"/>
      <c r="E256" s="323"/>
      <c r="F256" s="324">
        <f>SUM(F250:F255)</f>
        <v>0</v>
      </c>
    </row>
    <row r="257" spans="1:6" ht="15">
      <c r="A257" s="252"/>
      <c r="B257" s="239"/>
      <c r="C257" s="243"/>
      <c r="D257" s="254"/>
      <c r="E257" s="266"/>
      <c r="F257" s="411"/>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rowBreaks count="1" manualBreakCount="1">
    <brk id="19" max="255" man="1"/>
  </rowBreaks>
</worksheet>
</file>

<file path=xl/worksheets/sheet9.xml><?xml version="1.0" encoding="utf-8"?>
<worksheet xmlns="http://schemas.openxmlformats.org/spreadsheetml/2006/main" xmlns:r="http://schemas.openxmlformats.org/officeDocument/2006/relationships">
  <dimension ref="A1:F887"/>
  <sheetViews>
    <sheetView view="pageBreakPreview" zoomScaleSheetLayoutView="100" zoomScalePageLayoutView="0" workbookViewId="0" topLeftCell="A25">
      <selection activeCell="F42" sqref="F42"/>
    </sheetView>
  </sheetViews>
  <sheetFormatPr defaultColWidth="9.00390625" defaultRowHeight="12.75"/>
  <cols>
    <col min="1" max="1" width="4.75390625" style="1" customWidth="1"/>
    <col min="2" max="2" width="37.75390625" style="1" customWidth="1"/>
    <col min="3" max="3" width="7.00390625" style="1" customWidth="1"/>
    <col min="4" max="4" width="7.25390625" style="1" customWidth="1"/>
    <col min="5" max="5" width="13.75390625" style="1" customWidth="1"/>
    <col min="6" max="6" width="17.75390625" style="1" customWidth="1"/>
    <col min="7" max="16384" width="9.125" style="1" customWidth="1"/>
  </cols>
  <sheetData>
    <row r="1" spans="1:6" ht="15">
      <c r="A1" s="412" t="s">
        <v>1469</v>
      </c>
      <c r="B1" s="412" t="s">
        <v>1470</v>
      </c>
      <c r="C1" s="413"/>
      <c r="D1" s="414"/>
      <c r="E1" s="415"/>
      <c r="F1" s="416"/>
    </row>
    <row r="2" spans="1:6" ht="15">
      <c r="A2" s="417"/>
      <c r="B2" s="417"/>
      <c r="C2" s="413"/>
      <c r="D2" s="414"/>
      <c r="E2" s="415"/>
      <c r="F2" s="416"/>
    </row>
    <row r="3" spans="1:6" ht="15">
      <c r="A3" s="417"/>
      <c r="B3" s="412" t="s">
        <v>1471</v>
      </c>
      <c r="C3" s="413"/>
      <c r="D3" s="414"/>
      <c r="E3" s="415"/>
      <c r="F3" s="416"/>
    </row>
    <row r="4" spans="1:6" ht="15">
      <c r="A4" s="417"/>
      <c r="B4" s="417"/>
      <c r="C4" s="413"/>
      <c r="D4" s="414"/>
      <c r="E4" s="415"/>
      <c r="F4" s="416"/>
    </row>
    <row r="5" spans="1:6" ht="15">
      <c r="A5" s="417"/>
      <c r="B5" s="412" t="s">
        <v>1472</v>
      </c>
      <c r="C5" s="413"/>
      <c r="D5" s="414"/>
      <c r="E5" s="415"/>
      <c r="F5" s="416"/>
    </row>
    <row r="6" spans="1:6" ht="15">
      <c r="A6" s="417"/>
      <c r="B6" s="417"/>
      <c r="C6" s="413"/>
      <c r="D6" s="414"/>
      <c r="E6" s="415"/>
      <c r="F6" s="416"/>
    </row>
    <row r="7" spans="1:6" ht="15">
      <c r="A7" s="417"/>
      <c r="B7" s="417" t="s">
        <v>1473</v>
      </c>
      <c r="C7" s="413"/>
      <c r="D7" s="414"/>
      <c r="E7" s="415"/>
      <c r="F7" s="418">
        <f>F150</f>
        <v>0</v>
      </c>
    </row>
    <row r="8" spans="1:6" ht="15">
      <c r="A8" s="417"/>
      <c r="B8" s="417"/>
      <c r="C8" s="413"/>
      <c r="D8" s="414"/>
      <c r="E8" s="415"/>
      <c r="F8" s="418"/>
    </row>
    <row r="9" spans="1:6" ht="15">
      <c r="A9" s="417"/>
      <c r="B9" s="417" t="s">
        <v>1474</v>
      </c>
      <c r="C9" s="413"/>
      <c r="D9" s="414"/>
      <c r="E9" s="415"/>
      <c r="F9" s="418">
        <f>F292</f>
        <v>0</v>
      </c>
    </row>
    <row r="10" spans="1:6" ht="15">
      <c r="A10" s="417"/>
      <c r="B10" s="417"/>
      <c r="C10" s="413"/>
      <c r="D10" s="414"/>
      <c r="E10" s="415"/>
      <c r="F10" s="418"/>
    </row>
    <row r="11" spans="1:6" ht="15">
      <c r="A11" s="417"/>
      <c r="B11" s="417" t="s">
        <v>1475</v>
      </c>
      <c r="C11" s="413"/>
      <c r="D11" s="414"/>
      <c r="E11" s="415"/>
      <c r="F11" s="418">
        <f>F366</f>
        <v>0</v>
      </c>
    </row>
    <row r="12" spans="1:6" ht="15">
      <c r="A12" s="417"/>
      <c r="B12" s="417"/>
      <c r="C12" s="413"/>
      <c r="D12" s="414"/>
      <c r="E12" s="415"/>
      <c r="F12" s="418"/>
    </row>
    <row r="13" spans="1:6" ht="15">
      <c r="A13" s="417"/>
      <c r="B13" s="417" t="s">
        <v>1476</v>
      </c>
      <c r="C13" s="413"/>
      <c r="D13" s="414"/>
      <c r="E13" s="415"/>
      <c r="F13" s="418">
        <f>F408</f>
        <v>0</v>
      </c>
    </row>
    <row r="14" spans="1:6" ht="15">
      <c r="A14" s="417"/>
      <c r="B14" s="417"/>
      <c r="C14" s="413"/>
      <c r="D14" s="414"/>
      <c r="E14" s="415"/>
      <c r="F14" s="418"/>
    </row>
    <row r="15" spans="1:6" ht="15">
      <c r="A15" s="417"/>
      <c r="B15" s="417" t="s">
        <v>1477</v>
      </c>
      <c r="C15" s="413"/>
      <c r="D15" s="414"/>
      <c r="E15" s="415"/>
      <c r="F15" s="418">
        <f>F437</f>
        <v>0</v>
      </c>
    </row>
    <row r="16" spans="1:6" ht="15">
      <c r="A16" s="417"/>
      <c r="B16" s="417"/>
      <c r="C16" s="413"/>
      <c r="D16" s="414"/>
      <c r="E16" s="415"/>
      <c r="F16" s="418"/>
    </row>
    <row r="17" spans="1:6" ht="15">
      <c r="A17" s="417"/>
      <c r="B17" s="417" t="s">
        <v>1478</v>
      </c>
      <c r="C17" s="413"/>
      <c r="D17" s="414"/>
      <c r="E17" s="415"/>
      <c r="F17" s="418">
        <f>F448</f>
        <v>0</v>
      </c>
    </row>
    <row r="18" spans="1:6" ht="15">
      <c r="A18" s="417"/>
      <c r="B18" s="417"/>
      <c r="C18" s="413"/>
      <c r="D18" s="414"/>
      <c r="E18" s="415"/>
      <c r="F18" s="418"/>
    </row>
    <row r="19" spans="1:6" ht="15">
      <c r="A19" s="417"/>
      <c r="B19" s="417" t="s">
        <v>1479</v>
      </c>
      <c r="C19" s="413"/>
      <c r="D19" s="414"/>
      <c r="E19" s="415"/>
      <c r="F19" s="418">
        <f>F490</f>
        <v>0</v>
      </c>
    </row>
    <row r="20" spans="1:6" ht="15">
      <c r="A20" s="417"/>
      <c r="B20" s="417"/>
      <c r="C20" s="413"/>
      <c r="D20" s="414"/>
      <c r="E20" s="415"/>
      <c r="F20" s="418"/>
    </row>
    <row r="21" spans="1:6" ht="15">
      <c r="A21" s="417"/>
      <c r="B21" s="412" t="s">
        <v>1480</v>
      </c>
      <c r="C21" s="413"/>
      <c r="D21" s="414"/>
      <c r="E21" s="415"/>
      <c r="F21" s="418"/>
    </row>
    <row r="22" spans="1:6" ht="15">
      <c r="A22" s="417"/>
      <c r="B22" s="417"/>
      <c r="C22" s="413"/>
      <c r="D22" s="414"/>
      <c r="E22" s="415"/>
      <c r="F22" s="418"/>
    </row>
    <row r="23" spans="1:6" ht="45">
      <c r="A23" s="417"/>
      <c r="B23" s="419" t="s">
        <v>1481</v>
      </c>
      <c r="C23" s="413"/>
      <c r="D23" s="414"/>
      <c r="E23" s="415"/>
      <c r="F23" s="418">
        <f>F561</f>
        <v>0</v>
      </c>
    </row>
    <row r="24" spans="1:6" ht="15">
      <c r="A24" s="417"/>
      <c r="B24" s="417"/>
      <c r="C24" s="413"/>
      <c r="D24" s="414"/>
      <c r="E24" s="415"/>
      <c r="F24" s="418"/>
    </row>
    <row r="25" spans="1:6" ht="15">
      <c r="A25" s="417"/>
      <c r="B25" s="417" t="s">
        <v>1482</v>
      </c>
      <c r="C25" s="413"/>
      <c r="D25" s="414"/>
      <c r="E25" s="415"/>
      <c r="F25" s="418">
        <f>F596</f>
        <v>0</v>
      </c>
    </row>
    <row r="26" spans="1:6" ht="15">
      <c r="A26" s="417"/>
      <c r="B26" s="417"/>
      <c r="C26" s="413"/>
      <c r="D26" s="414"/>
      <c r="E26" s="415"/>
      <c r="F26" s="418"/>
    </row>
    <row r="27" spans="1:6" ht="15">
      <c r="A27" s="417"/>
      <c r="B27" s="417" t="s">
        <v>1483</v>
      </c>
      <c r="C27" s="413"/>
      <c r="D27" s="414"/>
      <c r="E27" s="415"/>
      <c r="F27" s="418">
        <f>F645</f>
        <v>0</v>
      </c>
    </row>
    <row r="28" spans="1:6" ht="15">
      <c r="A28" s="417"/>
      <c r="B28" s="417"/>
      <c r="C28" s="413"/>
      <c r="D28" s="414"/>
      <c r="E28" s="415"/>
      <c r="F28" s="418"/>
    </row>
    <row r="29" spans="1:6" ht="15">
      <c r="A29" s="417"/>
      <c r="B29" s="417" t="s">
        <v>1484</v>
      </c>
      <c r="C29" s="413"/>
      <c r="D29" s="414"/>
      <c r="E29" s="415"/>
      <c r="F29" s="418">
        <f>F686</f>
        <v>0</v>
      </c>
    </row>
    <row r="30" spans="1:6" ht="15">
      <c r="A30" s="417"/>
      <c r="B30" s="417"/>
      <c r="C30" s="413"/>
      <c r="D30" s="414"/>
      <c r="E30" s="415"/>
      <c r="F30" s="418"/>
    </row>
    <row r="31" spans="1:6" ht="15">
      <c r="A31" s="417"/>
      <c r="B31" s="417" t="s">
        <v>1485</v>
      </c>
      <c r="C31" s="413"/>
      <c r="D31" s="414"/>
      <c r="E31" s="415"/>
      <c r="F31" s="418">
        <f>F726</f>
        <v>0</v>
      </c>
    </row>
    <row r="32" spans="1:6" ht="15">
      <c r="A32" s="417"/>
      <c r="B32" s="417"/>
      <c r="C32" s="413"/>
      <c r="D32" s="414"/>
      <c r="E32" s="415"/>
      <c r="F32" s="418"/>
    </row>
    <row r="33" spans="1:6" ht="15">
      <c r="A33" s="417"/>
      <c r="B33" s="417" t="s">
        <v>1486</v>
      </c>
      <c r="C33" s="413"/>
      <c r="D33" s="414"/>
      <c r="E33" s="415"/>
      <c r="F33" s="418">
        <f>F772</f>
        <v>0</v>
      </c>
    </row>
    <row r="34" spans="1:6" ht="15">
      <c r="A34" s="417"/>
      <c r="B34" s="417"/>
      <c r="C34" s="413"/>
      <c r="D34" s="414"/>
      <c r="E34" s="415"/>
      <c r="F34" s="418"/>
    </row>
    <row r="35" spans="1:6" ht="15">
      <c r="A35" s="417"/>
      <c r="B35" s="417" t="s">
        <v>1487</v>
      </c>
      <c r="C35" s="413"/>
      <c r="D35" s="414"/>
      <c r="E35" s="415"/>
      <c r="F35" s="418">
        <f>F793</f>
        <v>0</v>
      </c>
    </row>
    <row r="36" spans="1:6" ht="15">
      <c r="A36" s="417"/>
      <c r="B36" s="417"/>
      <c r="C36" s="413"/>
      <c r="D36" s="414"/>
      <c r="E36" s="415"/>
      <c r="F36" s="418"/>
    </row>
    <row r="37" spans="1:6" ht="15">
      <c r="A37" s="417"/>
      <c r="B37" s="417" t="s">
        <v>1488</v>
      </c>
      <c r="C37" s="413"/>
      <c r="D37" s="414"/>
      <c r="E37" s="415"/>
      <c r="F37" s="418">
        <f>F816</f>
        <v>0</v>
      </c>
    </row>
    <row r="38" spans="1:6" ht="15">
      <c r="A38" s="417"/>
      <c r="B38" s="417"/>
      <c r="C38" s="413"/>
      <c r="D38" s="414"/>
      <c r="E38" s="415"/>
      <c r="F38" s="418"/>
    </row>
    <row r="39" spans="1:6" ht="15">
      <c r="A39" s="417"/>
      <c r="B39" s="417" t="s">
        <v>1489</v>
      </c>
      <c r="C39" s="413"/>
      <c r="D39" s="414"/>
      <c r="E39" s="415"/>
      <c r="F39" s="418">
        <f>F840</f>
        <v>0</v>
      </c>
    </row>
    <row r="40" spans="1:6" ht="15">
      <c r="A40" s="417"/>
      <c r="B40" s="417"/>
      <c r="C40" s="413"/>
      <c r="D40" s="414"/>
      <c r="E40" s="415"/>
      <c r="F40" s="418"/>
    </row>
    <row r="41" spans="1:6" ht="15">
      <c r="A41" s="417"/>
      <c r="B41" s="417"/>
      <c r="C41" s="413"/>
      <c r="D41" s="414"/>
      <c r="E41" s="415"/>
      <c r="F41" s="81"/>
    </row>
    <row r="42" spans="1:6" ht="15">
      <c r="A42" s="420"/>
      <c r="B42" s="420" t="s">
        <v>2878</v>
      </c>
      <c r="C42" s="421"/>
      <c r="D42" s="422"/>
      <c r="E42" s="423"/>
      <c r="F42" s="424">
        <f>SUM(F7:F40)</f>
        <v>0</v>
      </c>
    </row>
    <row r="43" spans="1:6" ht="15">
      <c r="A43" s="417"/>
      <c r="B43" s="417" t="s">
        <v>1490</v>
      </c>
      <c r="C43" s="413"/>
      <c r="D43" s="414"/>
      <c r="E43" s="415"/>
      <c r="F43" s="416"/>
    </row>
    <row r="44" spans="1:6" ht="15">
      <c r="A44" s="417"/>
      <c r="B44" s="417" t="s">
        <v>1491</v>
      </c>
      <c r="C44" s="413"/>
      <c r="D44" s="414"/>
      <c r="E44" s="415"/>
      <c r="F44" s="416"/>
    </row>
    <row r="46" spans="1:6" ht="15">
      <c r="A46" s="425"/>
      <c r="B46" s="426" t="s">
        <v>674</v>
      </c>
      <c r="C46" s="427"/>
      <c r="D46" s="428"/>
      <c r="E46" s="428"/>
      <c r="F46" s="429"/>
    </row>
    <row r="47" spans="1:6" ht="15">
      <c r="A47" s="425"/>
      <c r="B47" s="426" t="s">
        <v>1492</v>
      </c>
      <c r="C47" s="430"/>
      <c r="D47" s="428"/>
      <c r="E47" s="428"/>
      <c r="F47" s="429"/>
    </row>
    <row r="48" spans="1:6" ht="15">
      <c r="A48" s="425"/>
      <c r="B48" s="426" t="s">
        <v>1493</v>
      </c>
      <c r="C48" s="427"/>
      <c r="D48" s="428"/>
      <c r="E48" s="428"/>
      <c r="F48" s="429"/>
    </row>
    <row r="49" spans="1:6" ht="15">
      <c r="A49" s="425"/>
      <c r="B49" s="426"/>
      <c r="C49" s="427"/>
      <c r="D49" s="428"/>
      <c r="E49" s="428"/>
      <c r="F49" s="429"/>
    </row>
    <row r="50" spans="1:6" ht="15">
      <c r="A50" s="425"/>
      <c r="B50" s="426" t="s">
        <v>1494</v>
      </c>
      <c r="C50" s="427"/>
      <c r="D50" s="428"/>
      <c r="E50" s="428"/>
      <c r="F50" s="429"/>
    </row>
    <row r="51" spans="1:6" ht="15">
      <c r="A51" s="425"/>
      <c r="B51" s="426"/>
      <c r="C51" s="427"/>
      <c r="D51" s="428"/>
      <c r="E51" s="428"/>
      <c r="F51" s="429"/>
    </row>
    <row r="52" spans="1:6" ht="15">
      <c r="A52" s="431" t="s">
        <v>1495</v>
      </c>
      <c r="B52" s="127" t="s">
        <v>1496</v>
      </c>
      <c r="C52" s="432" t="s">
        <v>1497</v>
      </c>
      <c r="D52" s="433" t="s">
        <v>1498</v>
      </c>
      <c r="E52" s="434" t="s">
        <v>1499</v>
      </c>
      <c r="F52" s="435" t="s">
        <v>1500</v>
      </c>
    </row>
    <row r="53" spans="1:6" ht="15">
      <c r="A53" s="431"/>
      <c r="B53" s="127"/>
      <c r="C53" s="432"/>
      <c r="D53" s="433"/>
      <c r="E53" s="434"/>
      <c r="F53" s="435"/>
    </row>
    <row r="54" spans="1:6" ht="45">
      <c r="A54" s="436">
        <v>1</v>
      </c>
      <c r="B54" s="437" t="s">
        <v>1501</v>
      </c>
      <c r="C54" s="430"/>
      <c r="D54" s="438"/>
      <c r="E54" s="439"/>
      <c r="F54" s="439"/>
    </row>
    <row r="55" spans="1:6" ht="15">
      <c r="A55" s="436"/>
      <c r="B55" s="440" t="s">
        <v>1502</v>
      </c>
      <c r="C55" s="430" t="s">
        <v>853</v>
      </c>
      <c r="D55" s="438">
        <v>1</v>
      </c>
      <c r="E55" s="439"/>
      <c r="F55" s="439"/>
    </row>
    <row r="56" spans="1:6" ht="15">
      <c r="A56" s="436"/>
      <c r="B56" s="440" t="s">
        <v>1503</v>
      </c>
      <c r="C56" s="430" t="s">
        <v>853</v>
      </c>
      <c r="D56" s="438">
        <v>1</v>
      </c>
      <c r="E56" s="439"/>
      <c r="F56" s="439"/>
    </row>
    <row r="57" spans="1:6" ht="15">
      <c r="A57" s="436"/>
      <c r="B57" s="440" t="s">
        <v>1504</v>
      </c>
      <c r="C57" s="430" t="s">
        <v>853</v>
      </c>
      <c r="D57" s="438">
        <v>1</v>
      </c>
      <c r="E57" s="439"/>
      <c r="F57" s="439"/>
    </row>
    <row r="58" spans="1:6" ht="15">
      <c r="A58" s="436"/>
      <c r="B58" s="440" t="s">
        <v>1505</v>
      </c>
      <c r="C58" s="441" t="s">
        <v>853</v>
      </c>
      <c r="D58" s="442">
        <v>2</v>
      </c>
      <c r="E58" s="439"/>
      <c r="F58" s="439"/>
    </row>
    <row r="59" spans="1:6" ht="15">
      <c r="A59" s="436"/>
      <c r="B59" s="443" t="s">
        <v>1506</v>
      </c>
      <c r="C59" s="444" t="s">
        <v>853</v>
      </c>
      <c r="D59" s="445">
        <v>4</v>
      </c>
      <c r="E59" s="439"/>
      <c r="F59" s="439">
        <f>D59*E59</f>
        <v>0</v>
      </c>
    </row>
    <row r="60" spans="1:6" ht="15">
      <c r="A60" s="436"/>
      <c r="B60" s="440"/>
      <c r="C60" s="430" t="s">
        <v>107</v>
      </c>
      <c r="D60" s="438">
        <v>2</v>
      </c>
      <c r="E60" s="922"/>
      <c r="F60" s="439">
        <f>D60*E60</f>
        <v>0</v>
      </c>
    </row>
    <row r="61" spans="1:6" ht="15">
      <c r="A61" s="436"/>
      <c r="B61" s="440"/>
      <c r="C61" s="430"/>
      <c r="D61" s="438"/>
      <c r="E61" s="439"/>
      <c r="F61" s="439"/>
    </row>
    <row r="62" spans="1:6" ht="45">
      <c r="A62" s="436">
        <v>2</v>
      </c>
      <c r="B62" s="437" t="s">
        <v>1507</v>
      </c>
      <c r="C62" s="430"/>
      <c r="D62" s="438"/>
      <c r="E62" s="439"/>
      <c r="F62" s="439"/>
    </row>
    <row r="63" spans="1:6" ht="15">
      <c r="A63" s="436"/>
      <c r="B63" s="440" t="s">
        <v>1508</v>
      </c>
      <c r="C63" s="430" t="s">
        <v>853</v>
      </c>
      <c r="D63" s="438">
        <v>1</v>
      </c>
      <c r="E63" s="439"/>
      <c r="F63" s="439"/>
    </row>
    <row r="64" spans="1:6" ht="15">
      <c r="A64" s="436"/>
      <c r="B64" s="440" t="s">
        <v>1509</v>
      </c>
      <c r="C64" s="430" t="s">
        <v>853</v>
      </c>
      <c r="D64" s="438">
        <v>4</v>
      </c>
      <c r="E64" s="439"/>
      <c r="F64" s="439"/>
    </row>
    <row r="65" spans="1:6" ht="15">
      <c r="A65" s="436"/>
      <c r="B65" s="440" t="s">
        <v>1510</v>
      </c>
      <c r="C65" s="430" t="s">
        <v>853</v>
      </c>
      <c r="D65" s="438">
        <v>1</v>
      </c>
      <c r="E65" s="439"/>
      <c r="F65" s="439"/>
    </row>
    <row r="66" spans="1:6" ht="15">
      <c r="A66" s="436"/>
      <c r="B66" s="443" t="s">
        <v>1505</v>
      </c>
      <c r="C66" s="444" t="s">
        <v>853</v>
      </c>
      <c r="D66" s="445">
        <v>12</v>
      </c>
      <c r="E66" s="439"/>
      <c r="F66" s="439"/>
    </row>
    <row r="67" spans="1:6" ht="15">
      <c r="A67" s="436"/>
      <c r="B67" s="440"/>
      <c r="C67" s="430" t="s">
        <v>107</v>
      </c>
      <c r="D67" s="438">
        <v>2</v>
      </c>
      <c r="E67" s="922"/>
      <c r="F67" s="439">
        <f>D67*E67</f>
        <v>0</v>
      </c>
    </row>
    <row r="68" spans="1:6" ht="15">
      <c r="A68" s="436"/>
      <c r="B68" s="440"/>
      <c r="C68" s="430"/>
      <c r="D68" s="438"/>
      <c r="E68" s="439"/>
      <c r="F68" s="439"/>
    </row>
    <row r="69" spans="1:6" ht="45">
      <c r="A69" s="436">
        <v>3</v>
      </c>
      <c r="B69" s="437" t="s">
        <v>1511</v>
      </c>
      <c r="C69" s="430"/>
      <c r="D69" s="438"/>
      <c r="E69" s="439"/>
      <c r="F69" s="439"/>
    </row>
    <row r="70" spans="1:6" ht="15">
      <c r="A70" s="436"/>
      <c r="B70" s="440" t="s">
        <v>1512</v>
      </c>
      <c r="C70" s="430" t="s">
        <v>853</v>
      </c>
      <c r="D70" s="438">
        <v>1</v>
      </c>
      <c r="E70" s="439"/>
      <c r="F70" s="439"/>
    </row>
    <row r="71" spans="1:6" ht="15">
      <c r="A71" s="436"/>
      <c r="B71" s="440" t="s">
        <v>1513</v>
      </c>
      <c r="C71" s="430" t="s">
        <v>853</v>
      </c>
      <c r="D71" s="438">
        <v>1</v>
      </c>
      <c r="E71" s="439"/>
      <c r="F71" s="439"/>
    </row>
    <row r="72" spans="1:6" ht="15">
      <c r="A72" s="436"/>
      <c r="B72" s="440" t="s">
        <v>1514</v>
      </c>
      <c r="C72" s="430" t="s">
        <v>853</v>
      </c>
      <c r="D72" s="438">
        <v>1</v>
      </c>
      <c r="E72" s="439"/>
      <c r="F72" s="439"/>
    </row>
    <row r="73" spans="1:6" ht="15">
      <c r="A73" s="436"/>
      <c r="B73" s="440" t="s">
        <v>1515</v>
      </c>
      <c r="C73" s="441" t="s">
        <v>853</v>
      </c>
      <c r="D73" s="442">
        <v>0.05</v>
      </c>
      <c r="E73" s="439"/>
      <c r="F73" s="439"/>
    </row>
    <row r="74" spans="1:6" ht="15">
      <c r="A74" s="436"/>
      <c r="B74" s="440" t="s">
        <v>1516</v>
      </c>
      <c r="C74" s="441" t="s">
        <v>853</v>
      </c>
      <c r="D74" s="442">
        <v>1.578</v>
      </c>
      <c r="E74" s="439"/>
      <c r="F74" s="439">
        <f>D74*E74</f>
        <v>0</v>
      </c>
    </row>
    <row r="75" spans="1:6" ht="15">
      <c r="A75" s="436"/>
      <c r="B75" s="443" t="s">
        <v>1517</v>
      </c>
      <c r="C75" s="444" t="s">
        <v>853</v>
      </c>
      <c r="D75" s="445">
        <v>2</v>
      </c>
      <c r="E75" s="439"/>
      <c r="F75" s="439"/>
    </row>
    <row r="76" spans="1:6" ht="15">
      <c r="A76" s="436"/>
      <c r="B76" s="440"/>
      <c r="C76" s="430" t="s">
        <v>107</v>
      </c>
      <c r="D76" s="438">
        <v>8</v>
      </c>
      <c r="E76" s="922"/>
      <c r="F76" s="439">
        <f>D76*E76</f>
        <v>0</v>
      </c>
    </row>
    <row r="77" spans="1:6" ht="15">
      <c r="A77" s="436"/>
      <c r="B77" s="440"/>
      <c r="C77" s="430"/>
      <c r="D77" s="438"/>
      <c r="E77" s="439"/>
      <c r="F77" s="439"/>
    </row>
    <row r="78" spans="1:6" ht="45">
      <c r="A78" s="436">
        <v>4</v>
      </c>
      <c r="B78" s="437" t="s">
        <v>1518</v>
      </c>
      <c r="C78" s="430"/>
      <c r="D78" s="438"/>
      <c r="E78" s="439"/>
      <c r="F78" s="439"/>
    </row>
    <row r="79" spans="1:6" ht="15">
      <c r="A79" s="436"/>
      <c r="B79" s="440" t="s">
        <v>1508</v>
      </c>
      <c r="C79" s="430" t="s">
        <v>853</v>
      </c>
      <c r="D79" s="438">
        <v>1</v>
      </c>
      <c r="E79" s="439"/>
      <c r="F79" s="439"/>
    </row>
    <row r="80" spans="1:6" ht="15">
      <c r="A80" s="436"/>
      <c r="B80" s="440" t="s">
        <v>1509</v>
      </c>
      <c r="C80" s="430" t="s">
        <v>853</v>
      </c>
      <c r="D80" s="438">
        <v>8</v>
      </c>
      <c r="E80" s="439"/>
      <c r="F80" s="439"/>
    </row>
    <row r="81" spans="1:6" ht="15">
      <c r="A81" s="436"/>
      <c r="B81" s="440" t="s">
        <v>1510</v>
      </c>
      <c r="C81" s="430" t="s">
        <v>853</v>
      </c>
      <c r="D81" s="438">
        <v>1</v>
      </c>
      <c r="E81" s="439"/>
      <c r="F81" s="439"/>
    </row>
    <row r="82" spans="1:6" ht="15">
      <c r="A82" s="436"/>
      <c r="B82" s="443" t="s">
        <v>1519</v>
      </c>
      <c r="C82" s="444" t="s">
        <v>853</v>
      </c>
      <c r="D82" s="445">
        <v>20</v>
      </c>
      <c r="E82" s="439"/>
      <c r="F82" s="439">
        <f>D82*E82</f>
        <v>0</v>
      </c>
    </row>
    <row r="83" spans="1:6" ht="15">
      <c r="A83" s="436"/>
      <c r="B83" s="440"/>
      <c r="C83" s="430" t="s">
        <v>107</v>
      </c>
      <c r="D83" s="438">
        <v>2</v>
      </c>
      <c r="E83" s="922"/>
      <c r="F83" s="439">
        <f>D83*E83</f>
        <v>0</v>
      </c>
    </row>
    <row r="84" spans="1:6" ht="15">
      <c r="A84" s="436"/>
      <c r="B84" s="440"/>
      <c r="C84" s="430"/>
      <c r="D84" s="438"/>
      <c r="E84" s="439"/>
      <c r="F84" s="439"/>
    </row>
    <row r="85" spans="1:6" ht="45">
      <c r="A85" s="436">
        <v>5</v>
      </c>
      <c r="B85" s="437" t="s">
        <v>1520</v>
      </c>
      <c r="C85" s="430"/>
      <c r="D85" s="438"/>
      <c r="E85" s="439"/>
      <c r="F85" s="439"/>
    </row>
    <row r="86" spans="1:6" ht="15">
      <c r="A86" s="436"/>
      <c r="B86" s="440" t="s">
        <v>1502</v>
      </c>
      <c r="C86" s="430" t="s">
        <v>853</v>
      </c>
      <c r="D86" s="438">
        <v>1</v>
      </c>
      <c r="E86" s="439"/>
      <c r="F86" s="439"/>
    </row>
    <row r="87" spans="1:6" ht="15">
      <c r="A87" s="436"/>
      <c r="B87" s="440" t="s">
        <v>1521</v>
      </c>
      <c r="C87" s="430" t="s">
        <v>853</v>
      </c>
      <c r="D87" s="438">
        <v>1</v>
      </c>
      <c r="E87" s="439"/>
      <c r="F87" s="439"/>
    </row>
    <row r="88" spans="1:6" ht="15">
      <c r="A88" s="436"/>
      <c r="B88" s="440" t="s">
        <v>1522</v>
      </c>
      <c r="C88" s="430" t="s">
        <v>853</v>
      </c>
      <c r="D88" s="438">
        <v>1</v>
      </c>
      <c r="E88" s="439"/>
      <c r="F88" s="439"/>
    </row>
    <row r="89" spans="1:6" ht="15">
      <c r="A89" s="436"/>
      <c r="B89" s="443" t="s">
        <v>1505</v>
      </c>
      <c r="C89" s="444" t="s">
        <v>853</v>
      </c>
      <c r="D89" s="445">
        <v>6</v>
      </c>
      <c r="E89" s="439"/>
      <c r="F89" s="439"/>
    </row>
    <row r="90" spans="1:6" ht="15">
      <c r="A90" s="436"/>
      <c r="B90" s="440"/>
      <c r="C90" s="430" t="s">
        <v>107</v>
      </c>
      <c r="D90" s="438">
        <v>3</v>
      </c>
      <c r="E90" s="922"/>
      <c r="F90" s="439">
        <f>D90*E90</f>
        <v>0</v>
      </c>
    </row>
    <row r="91" spans="1:6" ht="15">
      <c r="A91" s="436"/>
      <c r="B91" s="440"/>
      <c r="C91" s="430"/>
      <c r="D91" s="438"/>
      <c r="E91" s="439"/>
      <c r="F91" s="439"/>
    </row>
    <row r="92" spans="1:6" ht="45">
      <c r="A92" s="436">
        <v>6</v>
      </c>
      <c r="B92" s="437" t="s">
        <v>1523</v>
      </c>
      <c r="C92" s="430"/>
      <c r="D92" s="438"/>
      <c r="E92" s="439"/>
      <c r="F92" s="439"/>
    </row>
    <row r="93" spans="1:6" ht="15">
      <c r="A93" s="436"/>
      <c r="B93" s="440" t="s">
        <v>1502</v>
      </c>
      <c r="C93" s="430" t="s">
        <v>853</v>
      </c>
      <c r="D93" s="438">
        <v>1</v>
      </c>
      <c r="E93" s="439"/>
      <c r="F93" s="439"/>
    </row>
    <row r="94" spans="1:6" ht="15">
      <c r="A94" s="436"/>
      <c r="B94" s="440" t="s">
        <v>1521</v>
      </c>
      <c r="C94" s="430" t="s">
        <v>853</v>
      </c>
      <c r="D94" s="438">
        <v>5</v>
      </c>
      <c r="E94" s="439"/>
      <c r="F94" s="439"/>
    </row>
    <row r="95" spans="1:6" ht="15">
      <c r="A95" s="436">
        <v>0</v>
      </c>
      <c r="B95" s="440" t="s">
        <v>1522</v>
      </c>
      <c r="C95" s="430" t="s">
        <v>853</v>
      </c>
      <c r="D95" s="438">
        <v>1</v>
      </c>
      <c r="E95" s="439"/>
      <c r="F95" s="439"/>
    </row>
    <row r="96" spans="1:6" ht="15">
      <c r="A96" s="436"/>
      <c r="B96" s="443" t="s">
        <v>1505</v>
      </c>
      <c r="C96" s="444" t="s">
        <v>853</v>
      </c>
      <c r="D96" s="445">
        <v>14</v>
      </c>
      <c r="E96" s="439"/>
      <c r="F96" s="439"/>
    </row>
    <row r="97" spans="1:6" ht="15">
      <c r="A97" s="436"/>
      <c r="B97" s="440"/>
      <c r="C97" s="430" t="s">
        <v>107</v>
      </c>
      <c r="D97" s="438">
        <v>1</v>
      </c>
      <c r="E97" s="922"/>
      <c r="F97" s="439">
        <f>D97*E97</f>
        <v>0</v>
      </c>
    </row>
    <row r="98" spans="1:6" ht="15">
      <c r="A98" s="436"/>
      <c r="B98" s="440"/>
      <c r="C98" s="430"/>
      <c r="D98" s="438"/>
      <c r="E98" s="439"/>
      <c r="F98" s="439"/>
    </row>
    <row r="99" spans="1:6" ht="90">
      <c r="A99" s="436">
        <v>7</v>
      </c>
      <c r="B99" s="446" t="s">
        <v>1524</v>
      </c>
      <c r="C99" s="430" t="s">
        <v>853</v>
      </c>
      <c r="D99" s="447">
        <v>19</v>
      </c>
      <c r="E99" s="922"/>
      <c r="F99" s="439">
        <f>D99*E99</f>
        <v>0</v>
      </c>
    </row>
    <row r="100" spans="1:6" ht="15">
      <c r="A100" s="436"/>
      <c r="B100" s="446"/>
      <c r="C100" s="430"/>
      <c r="D100" s="447"/>
      <c r="E100" s="922"/>
      <c r="F100" s="439"/>
    </row>
    <row r="101" spans="1:6" ht="150">
      <c r="A101" s="436">
        <f>A99+1</f>
        <v>8</v>
      </c>
      <c r="B101" s="448" t="s">
        <v>1525</v>
      </c>
      <c r="C101" s="430" t="s">
        <v>853</v>
      </c>
      <c r="D101" s="447">
        <v>67</v>
      </c>
      <c r="E101" s="922"/>
      <c r="F101" s="439">
        <f>D101*E101</f>
        <v>0</v>
      </c>
    </row>
    <row r="102" spans="1:6" ht="15">
      <c r="A102" s="436"/>
      <c r="B102" s="448"/>
      <c r="C102" s="430"/>
      <c r="D102" s="447"/>
      <c r="E102" s="922"/>
      <c r="F102" s="439"/>
    </row>
    <row r="103" spans="1:6" ht="165">
      <c r="A103" s="436">
        <f>A101+1</f>
        <v>9</v>
      </c>
      <c r="B103" s="448" t="s">
        <v>1526</v>
      </c>
      <c r="C103" s="430" t="s">
        <v>853</v>
      </c>
      <c r="D103" s="447">
        <v>7</v>
      </c>
      <c r="E103" s="922"/>
      <c r="F103" s="439">
        <f>D103*E103</f>
        <v>0</v>
      </c>
    </row>
    <row r="104" spans="1:6" ht="15">
      <c r="A104" s="436"/>
      <c r="B104" s="449"/>
      <c r="C104" s="430"/>
      <c r="D104" s="447"/>
      <c r="E104" s="922"/>
      <c r="F104" s="439"/>
    </row>
    <row r="105" spans="1:6" ht="135">
      <c r="A105" s="436">
        <f>A101+1</f>
        <v>9</v>
      </c>
      <c r="B105" s="448" t="s">
        <v>1527</v>
      </c>
      <c r="C105" s="430" t="s">
        <v>853</v>
      </c>
      <c r="D105" s="447">
        <v>66</v>
      </c>
      <c r="E105" s="922"/>
      <c r="F105" s="439">
        <f>D105*E105</f>
        <v>0</v>
      </c>
    </row>
    <row r="106" spans="1:6" ht="15">
      <c r="A106" s="436"/>
      <c r="B106" s="448"/>
      <c r="C106" s="430"/>
      <c r="D106" s="447"/>
      <c r="E106" s="922"/>
      <c r="F106" s="439"/>
    </row>
    <row r="107" spans="1:6" ht="150">
      <c r="A107" s="436">
        <f>A103+1</f>
        <v>10</v>
      </c>
      <c r="B107" s="448" t="s">
        <v>1528</v>
      </c>
      <c r="C107" s="430" t="s">
        <v>853</v>
      </c>
      <c r="D107" s="447">
        <v>2</v>
      </c>
      <c r="E107" s="922"/>
      <c r="F107" s="439">
        <f>D107*E107</f>
        <v>0</v>
      </c>
    </row>
    <row r="108" spans="1:6" ht="15">
      <c r="A108" s="436"/>
      <c r="B108" s="448"/>
      <c r="C108" s="430"/>
      <c r="D108" s="447"/>
      <c r="E108" s="922"/>
      <c r="F108" s="439"/>
    </row>
    <row r="109" spans="1:6" ht="135">
      <c r="A109" s="436">
        <f>A105+1</f>
        <v>10</v>
      </c>
      <c r="B109" s="448" t="s">
        <v>1529</v>
      </c>
      <c r="C109" s="430" t="s">
        <v>853</v>
      </c>
      <c r="D109" s="447">
        <v>21</v>
      </c>
      <c r="E109" s="922"/>
      <c r="F109" s="439">
        <f>D109*E109</f>
        <v>0</v>
      </c>
    </row>
    <row r="110" spans="1:6" ht="15">
      <c r="A110" s="436"/>
      <c r="B110" s="449"/>
      <c r="C110" s="430"/>
      <c r="D110" s="447"/>
      <c r="E110" s="922"/>
      <c r="F110" s="439"/>
    </row>
    <row r="111" spans="1:6" ht="60">
      <c r="A111" s="436">
        <f>A109+1</f>
        <v>11</v>
      </c>
      <c r="B111" s="446" t="s">
        <v>1530</v>
      </c>
      <c r="C111" s="430" t="s">
        <v>853</v>
      </c>
      <c r="D111" s="447">
        <v>12</v>
      </c>
      <c r="E111" s="922"/>
      <c r="F111" s="439">
        <f>D111*E111</f>
        <v>0</v>
      </c>
    </row>
    <row r="112" spans="1:6" ht="15">
      <c r="A112" s="436"/>
      <c r="B112" s="446"/>
      <c r="C112" s="430"/>
      <c r="D112" s="447"/>
      <c r="E112" s="922"/>
      <c r="F112" s="439"/>
    </row>
    <row r="113" spans="1:6" ht="30">
      <c r="A113" s="436">
        <f>A111+1</f>
        <v>12</v>
      </c>
      <c r="B113" s="446" t="s">
        <v>1531</v>
      </c>
      <c r="C113" s="430" t="s">
        <v>853</v>
      </c>
      <c r="D113" s="447">
        <v>11</v>
      </c>
      <c r="E113" s="922"/>
      <c r="F113" s="439">
        <f>D113*E113</f>
        <v>0</v>
      </c>
    </row>
    <row r="114" spans="1:6" ht="15">
      <c r="A114" s="436"/>
      <c r="B114" s="448"/>
      <c r="C114" s="430"/>
      <c r="D114" s="447"/>
      <c r="E114" s="922"/>
      <c r="F114" s="439"/>
    </row>
    <row r="115" spans="1:6" ht="60">
      <c r="A115" s="436">
        <f>A113+1</f>
        <v>13</v>
      </c>
      <c r="B115" s="448" t="s">
        <v>1532</v>
      </c>
      <c r="C115" s="430" t="s">
        <v>853</v>
      </c>
      <c r="D115" s="447">
        <v>17</v>
      </c>
      <c r="E115" s="922"/>
      <c r="F115" s="439">
        <f>D115*E115</f>
        <v>0</v>
      </c>
    </row>
    <row r="116" spans="1:6" ht="15">
      <c r="A116" s="436"/>
      <c r="B116" s="448"/>
      <c r="C116" s="430"/>
      <c r="D116" s="447"/>
      <c r="E116" s="922"/>
      <c r="F116" s="439"/>
    </row>
    <row r="117" spans="1:6" ht="60">
      <c r="A117" s="436">
        <f>A115+1</f>
        <v>14</v>
      </c>
      <c r="B117" s="446" t="s">
        <v>1533</v>
      </c>
      <c r="C117" s="430" t="s">
        <v>853</v>
      </c>
      <c r="D117" s="447">
        <v>2</v>
      </c>
      <c r="E117" s="922"/>
      <c r="F117" s="439">
        <f>D117*E117</f>
        <v>0</v>
      </c>
    </row>
    <row r="118" spans="1:6" ht="15">
      <c r="A118" s="436"/>
      <c r="B118" s="450"/>
      <c r="C118" s="430"/>
      <c r="D118" s="447"/>
      <c r="E118" s="922"/>
      <c r="F118" s="439"/>
    </row>
    <row r="119" spans="1:6" ht="105">
      <c r="A119" s="436">
        <f>A117+1</f>
        <v>15</v>
      </c>
      <c r="B119" s="448" t="s">
        <v>1534</v>
      </c>
      <c r="C119" s="430" t="s">
        <v>853</v>
      </c>
      <c r="D119" s="447">
        <v>32</v>
      </c>
      <c r="E119" s="922"/>
      <c r="F119" s="439">
        <f>D119*E119</f>
        <v>0</v>
      </c>
    </row>
    <row r="120" spans="1:6" ht="15">
      <c r="A120" s="436"/>
      <c r="B120" s="448"/>
      <c r="C120" s="430"/>
      <c r="D120" s="447"/>
      <c r="E120" s="922"/>
      <c r="F120" s="439"/>
    </row>
    <row r="121" spans="1:6" ht="105">
      <c r="A121" s="436">
        <f>A119+1</f>
        <v>16</v>
      </c>
      <c r="B121" s="448" t="s">
        <v>1535</v>
      </c>
      <c r="C121" s="430" t="s">
        <v>853</v>
      </c>
      <c r="D121" s="447">
        <v>2</v>
      </c>
      <c r="E121" s="922"/>
      <c r="F121" s="439">
        <f>D121*E121</f>
        <v>0</v>
      </c>
    </row>
    <row r="122" spans="1:6" ht="15">
      <c r="A122" s="436"/>
      <c r="B122" s="450"/>
      <c r="C122" s="430"/>
      <c r="D122" s="447"/>
      <c r="E122" s="922"/>
      <c r="F122" s="439"/>
    </row>
    <row r="123" spans="1:6" ht="75">
      <c r="A123" s="436">
        <f>A121+1</f>
        <v>17</v>
      </c>
      <c r="B123" s="446" t="s">
        <v>1536</v>
      </c>
      <c r="C123" s="430" t="s">
        <v>853</v>
      </c>
      <c r="D123" s="447">
        <v>3</v>
      </c>
      <c r="E123" s="922"/>
      <c r="F123" s="439">
        <f>D123*E123</f>
        <v>0</v>
      </c>
    </row>
    <row r="124" spans="1:6" ht="15">
      <c r="A124" s="436"/>
      <c r="B124" s="446"/>
      <c r="C124" s="430"/>
      <c r="D124" s="447"/>
      <c r="E124" s="922"/>
      <c r="F124" s="439"/>
    </row>
    <row r="125" spans="1:6" ht="45">
      <c r="A125" s="436">
        <f>A123+1</f>
        <v>18</v>
      </c>
      <c r="B125" s="446" t="s">
        <v>1537</v>
      </c>
      <c r="C125" s="430" t="s">
        <v>853</v>
      </c>
      <c r="D125" s="447">
        <v>8</v>
      </c>
      <c r="E125" s="922"/>
      <c r="F125" s="439">
        <f>D125*E125</f>
        <v>0</v>
      </c>
    </row>
    <row r="126" spans="1:6" ht="15">
      <c r="A126" s="436"/>
      <c r="B126" s="446"/>
      <c r="C126" s="430"/>
      <c r="D126" s="447"/>
      <c r="E126" s="922"/>
      <c r="F126" s="439"/>
    </row>
    <row r="127" spans="1:6" ht="90">
      <c r="A127" s="436">
        <f>A125+1</f>
        <v>19</v>
      </c>
      <c r="B127" s="446" t="s">
        <v>1538</v>
      </c>
      <c r="C127" s="430" t="s">
        <v>853</v>
      </c>
      <c r="D127" s="447">
        <v>35</v>
      </c>
      <c r="E127" s="922"/>
      <c r="F127" s="439">
        <f aca="true" t="shared" si="0" ref="F127:F135">D127*E127</f>
        <v>0</v>
      </c>
    </row>
    <row r="128" spans="1:6" ht="15">
      <c r="A128" s="436"/>
      <c r="B128" s="446"/>
      <c r="C128" s="430"/>
      <c r="D128" s="447"/>
      <c r="E128" s="922"/>
      <c r="F128" s="439">
        <f t="shared" si="0"/>
        <v>0</v>
      </c>
    </row>
    <row r="129" spans="1:6" ht="15">
      <c r="A129" s="436"/>
      <c r="B129" s="127" t="s">
        <v>1539</v>
      </c>
      <c r="C129" s="430"/>
      <c r="D129" s="430"/>
      <c r="E129" s="922"/>
      <c r="F129" s="439">
        <f t="shared" si="0"/>
        <v>0</v>
      </c>
    </row>
    <row r="130" spans="1:6" ht="15">
      <c r="A130" s="436"/>
      <c r="B130" s="448"/>
      <c r="C130" s="430"/>
      <c r="D130" s="430"/>
      <c r="E130" s="922"/>
      <c r="F130" s="439">
        <f t="shared" si="0"/>
        <v>0</v>
      </c>
    </row>
    <row r="131" spans="1:6" ht="75">
      <c r="A131" s="436">
        <v>1</v>
      </c>
      <c r="B131" s="451" t="s">
        <v>1540</v>
      </c>
      <c r="C131" s="430" t="s">
        <v>853</v>
      </c>
      <c r="D131" s="447">
        <v>18</v>
      </c>
      <c r="E131" s="922"/>
      <c r="F131" s="439">
        <f t="shared" si="0"/>
        <v>0</v>
      </c>
    </row>
    <row r="132" spans="1:6" ht="15">
      <c r="A132" s="436"/>
      <c r="B132" s="446"/>
      <c r="C132" s="430"/>
      <c r="D132" s="447"/>
      <c r="E132" s="922"/>
      <c r="F132" s="439">
        <f t="shared" si="0"/>
        <v>0</v>
      </c>
    </row>
    <row r="133" spans="1:6" ht="60">
      <c r="A133" s="436">
        <f>A131+1</f>
        <v>2</v>
      </c>
      <c r="B133" s="451" t="s">
        <v>1541</v>
      </c>
      <c r="C133" s="430" t="s">
        <v>853</v>
      </c>
      <c r="D133" s="447">
        <v>7</v>
      </c>
      <c r="E133" s="922"/>
      <c r="F133" s="439">
        <f t="shared" si="0"/>
        <v>0</v>
      </c>
    </row>
    <row r="134" spans="1:6" ht="15">
      <c r="A134" s="452"/>
      <c r="B134" s="127"/>
      <c r="C134" s="453"/>
      <c r="D134" s="454"/>
      <c r="E134" s="922"/>
      <c r="F134" s="439">
        <f t="shared" si="0"/>
        <v>0</v>
      </c>
    </row>
    <row r="135" spans="1:6" ht="15">
      <c r="A135" s="452"/>
      <c r="B135" s="127" t="s">
        <v>1542</v>
      </c>
      <c r="C135" s="453"/>
      <c r="D135" s="454"/>
      <c r="E135" s="922"/>
      <c r="F135" s="439">
        <f t="shared" si="0"/>
        <v>0</v>
      </c>
    </row>
    <row r="136" spans="1:6" ht="15">
      <c r="A136" s="436"/>
      <c r="B136" s="448"/>
      <c r="C136" s="430"/>
      <c r="D136" s="447"/>
      <c r="E136" s="922"/>
      <c r="F136" s="439"/>
    </row>
    <row r="137" spans="1:6" ht="90">
      <c r="A137" s="436">
        <v>1</v>
      </c>
      <c r="B137" s="451" t="s">
        <v>1543</v>
      </c>
      <c r="C137" s="430" t="s">
        <v>853</v>
      </c>
      <c r="D137" s="447">
        <v>12</v>
      </c>
      <c r="E137" s="922"/>
      <c r="F137" s="439">
        <f>D137*E137</f>
        <v>0</v>
      </c>
    </row>
    <row r="138" spans="1:6" ht="15">
      <c r="A138" s="436"/>
      <c r="B138" s="451"/>
      <c r="C138" s="430"/>
      <c r="D138" s="447"/>
      <c r="E138" s="922"/>
      <c r="F138" s="439">
        <f>D138*E138</f>
        <v>0</v>
      </c>
    </row>
    <row r="139" spans="1:6" ht="105">
      <c r="A139" s="436">
        <f>A137+1</f>
        <v>2</v>
      </c>
      <c r="B139" s="446" t="s">
        <v>1544</v>
      </c>
      <c r="C139" s="430" t="s">
        <v>853</v>
      </c>
      <c r="D139" s="447">
        <v>26</v>
      </c>
      <c r="E139" s="922"/>
      <c r="F139" s="439">
        <f>D139*E139</f>
        <v>0</v>
      </c>
    </row>
    <row r="140" spans="1:6" ht="15">
      <c r="A140" s="436"/>
      <c r="B140" s="446"/>
      <c r="C140" s="430"/>
      <c r="D140" s="447"/>
      <c r="E140" s="922"/>
      <c r="F140" s="439"/>
    </row>
    <row r="141" spans="1:6" ht="105">
      <c r="A141" s="436">
        <f>A139+1</f>
        <v>3</v>
      </c>
      <c r="B141" s="451" t="s">
        <v>1545</v>
      </c>
      <c r="C141" s="430" t="s">
        <v>853</v>
      </c>
      <c r="D141" s="447">
        <v>26</v>
      </c>
      <c r="E141" s="922"/>
      <c r="F141" s="439">
        <f>D141*E141</f>
        <v>0</v>
      </c>
    </row>
    <row r="142" spans="1:6" ht="15">
      <c r="A142" s="436"/>
      <c r="B142" s="451"/>
      <c r="C142" s="425"/>
      <c r="D142" s="447"/>
      <c r="E142" s="923"/>
      <c r="F142" s="456"/>
    </row>
    <row r="143" spans="1:6" ht="15">
      <c r="A143" s="436">
        <f>A141+1</f>
        <v>4</v>
      </c>
      <c r="B143" s="451" t="s">
        <v>1546</v>
      </c>
      <c r="C143" s="457">
        <v>0.03</v>
      </c>
      <c r="D143" s="428"/>
      <c r="E143" s="922"/>
      <c r="F143" s="439">
        <f>G143*0.03</f>
        <v>0</v>
      </c>
    </row>
    <row r="144" spans="1:6" ht="15">
      <c r="A144" s="436"/>
      <c r="B144" s="451"/>
      <c r="C144" s="448"/>
      <c r="D144" s="428"/>
      <c r="E144" s="922"/>
      <c r="F144" s="439"/>
    </row>
    <row r="145" spans="1:6" ht="15">
      <c r="A145" s="436">
        <f>A143+1</f>
        <v>5</v>
      </c>
      <c r="B145" s="451" t="s">
        <v>1547</v>
      </c>
      <c r="C145" s="430" t="s">
        <v>107</v>
      </c>
      <c r="D145" s="447">
        <v>1</v>
      </c>
      <c r="E145" s="922"/>
      <c r="F145" s="439">
        <f>D145*E145</f>
        <v>0</v>
      </c>
    </row>
    <row r="146" spans="1:6" ht="15">
      <c r="A146" s="436"/>
      <c r="B146" s="451"/>
      <c r="C146" s="448"/>
      <c r="D146" s="428"/>
      <c r="E146" s="922"/>
      <c r="F146" s="439"/>
    </row>
    <row r="147" spans="1:6" ht="30">
      <c r="A147" s="436">
        <f>A145+1</f>
        <v>6</v>
      </c>
      <c r="B147" s="451" t="s">
        <v>1548</v>
      </c>
      <c r="C147" s="430" t="s">
        <v>107</v>
      </c>
      <c r="D147" s="447">
        <v>1</v>
      </c>
      <c r="E147" s="922"/>
      <c r="F147" s="439">
        <f>D147*E147</f>
        <v>0</v>
      </c>
    </row>
    <row r="148" spans="1:6" ht="15">
      <c r="A148" s="458"/>
      <c r="B148" s="459"/>
      <c r="C148" s="460"/>
      <c r="D148" s="461"/>
      <c r="E148" s="924"/>
      <c r="F148" s="463"/>
    </row>
    <row r="149" spans="1:6" ht="15">
      <c r="A149" s="464"/>
      <c r="B149" s="436" t="s">
        <v>147</v>
      </c>
      <c r="C149" s="441"/>
      <c r="D149" s="428"/>
      <c r="E149" s="439"/>
      <c r="F149" s="465"/>
    </row>
    <row r="150" spans="1:6" ht="15">
      <c r="A150" s="436"/>
      <c r="B150" s="438"/>
      <c r="C150" s="466"/>
      <c r="D150" s="428"/>
      <c r="E150" s="439"/>
      <c r="F150" s="467">
        <f>SUM(F60:F147)</f>
        <v>0</v>
      </c>
    </row>
    <row r="151" spans="1:6" ht="15">
      <c r="A151" s="425"/>
      <c r="B151" s="425"/>
      <c r="C151" s="430"/>
      <c r="D151" s="447"/>
      <c r="E151" s="428"/>
      <c r="F151" s="429"/>
    </row>
    <row r="152" spans="1:6" ht="15">
      <c r="A152" s="425"/>
      <c r="B152" s="426" t="s">
        <v>1549</v>
      </c>
      <c r="C152" s="430"/>
      <c r="D152" s="428"/>
      <c r="E152" s="468"/>
      <c r="F152" s="469"/>
    </row>
    <row r="153" spans="1:6" ht="15">
      <c r="A153" s="425"/>
      <c r="B153" s="426"/>
      <c r="C153" s="427"/>
      <c r="D153" s="428"/>
      <c r="E153" s="468"/>
      <c r="F153" s="469"/>
    </row>
    <row r="154" spans="1:6" ht="15">
      <c r="A154" s="436" t="s">
        <v>1495</v>
      </c>
      <c r="B154" s="436" t="s">
        <v>1496</v>
      </c>
      <c r="C154" s="436" t="s">
        <v>1497</v>
      </c>
      <c r="D154" s="436" t="s">
        <v>1498</v>
      </c>
      <c r="E154" s="470" t="s">
        <v>1499</v>
      </c>
      <c r="F154" s="436" t="s">
        <v>1500</v>
      </c>
    </row>
    <row r="155" spans="1:6" ht="90">
      <c r="A155" s="471" t="s">
        <v>1550</v>
      </c>
      <c r="B155" s="451" t="s">
        <v>1551</v>
      </c>
      <c r="C155" s="472"/>
      <c r="D155" s="473"/>
      <c r="E155" s="474"/>
      <c r="F155" s="473"/>
    </row>
    <row r="156" spans="1:6" ht="15">
      <c r="A156" s="471"/>
      <c r="B156" s="448" t="s">
        <v>1552</v>
      </c>
      <c r="C156" s="475" t="s">
        <v>853</v>
      </c>
      <c r="D156" s="473">
        <v>17</v>
      </c>
      <c r="E156" s="925"/>
      <c r="F156" s="468">
        <f>D156*E156</f>
        <v>0</v>
      </c>
    </row>
    <row r="157" spans="1:6" ht="15">
      <c r="A157" s="471"/>
      <c r="B157" s="448" t="s">
        <v>1553</v>
      </c>
      <c r="C157" s="475" t="s">
        <v>853</v>
      </c>
      <c r="D157" s="473">
        <v>4</v>
      </c>
      <c r="E157" s="925"/>
      <c r="F157" s="468">
        <f>D157*E157</f>
        <v>0</v>
      </c>
    </row>
    <row r="158" spans="1:6" ht="15">
      <c r="A158" s="471"/>
      <c r="B158" s="448" t="s">
        <v>1554</v>
      </c>
      <c r="C158" s="475" t="s">
        <v>853</v>
      </c>
      <c r="D158" s="473">
        <v>25</v>
      </c>
      <c r="E158" s="925"/>
      <c r="F158" s="468">
        <f>D158*E158</f>
        <v>0</v>
      </c>
    </row>
    <row r="159" spans="1:6" ht="15">
      <c r="A159" s="471"/>
      <c r="B159" s="448" t="s">
        <v>1555</v>
      </c>
      <c r="C159" s="475" t="s">
        <v>853</v>
      </c>
      <c r="D159" s="473">
        <v>12</v>
      </c>
      <c r="E159" s="925"/>
      <c r="F159" s="468">
        <f>D159*E159</f>
        <v>0</v>
      </c>
    </row>
    <row r="160" spans="1:6" ht="15">
      <c r="A160" s="471"/>
      <c r="B160" s="448" t="s">
        <v>1556</v>
      </c>
      <c r="C160" s="475" t="s">
        <v>853</v>
      </c>
      <c r="D160" s="473">
        <v>27</v>
      </c>
      <c r="E160" s="925"/>
      <c r="F160" s="468">
        <f>D160*E160</f>
        <v>0</v>
      </c>
    </row>
    <row r="161" spans="1:6" ht="15">
      <c r="A161" s="471"/>
      <c r="B161" s="448"/>
      <c r="C161" s="475"/>
      <c r="D161" s="473"/>
      <c r="E161" s="925"/>
      <c r="F161" s="468"/>
    </row>
    <row r="162" spans="1:6" ht="30">
      <c r="A162" s="471" t="s">
        <v>934</v>
      </c>
      <c r="B162" s="448" t="s">
        <v>1557</v>
      </c>
      <c r="C162" s="475" t="s">
        <v>853</v>
      </c>
      <c r="D162" s="473">
        <v>2</v>
      </c>
      <c r="E162" s="925"/>
      <c r="F162" s="468">
        <f>D162*E162</f>
        <v>0</v>
      </c>
    </row>
    <row r="163" spans="1:6" ht="15">
      <c r="A163" s="471"/>
      <c r="B163" s="448"/>
      <c r="C163" s="475"/>
      <c r="D163" s="473"/>
      <c r="E163" s="925"/>
      <c r="F163" s="468"/>
    </row>
    <row r="164" spans="1:6" ht="30">
      <c r="A164" s="471" t="s">
        <v>1558</v>
      </c>
      <c r="B164" s="448" t="s">
        <v>1559</v>
      </c>
      <c r="C164" s="475" t="s">
        <v>107</v>
      </c>
      <c r="D164" s="473">
        <v>2</v>
      </c>
      <c r="E164" s="925"/>
      <c r="F164" s="468">
        <f>D164*E164</f>
        <v>0</v>
      </c>
    </row>
    <row r="165" spans="1:6" ht="15">
      <c r="A165" s="471"/>
      <c r="B165" s="448"/>
      <c r="C165" s="475"/>
      <c r="D165" s="473"/>
      <c r="E165" s="925"/>
      <c r="F165" s="468"/>
    </row>
    <row r="166" spans="1:6" ht="30">
      <c r="A166" s="471" t="s">
        <v>1560</v>
      </c>
      <c r="B166" s="448" t="s">
        <v>1561</v>
      </c>
      <c r="C166" s="475" t="s">
        <v>853</v>
      </c>
      <c r="D166" s="473">
        <v>1</v>
      </c>
      <c r="E166" s="925"/>
      <c r="F166" s="468">
        <f>D166*E166</f>
        <v>0</v>
      </c>
    </row>
    <row r="167" spans="1:6" ht="15">
      <c r="A167" s="471"/>
      <c r="B167" s="448"/>
      <c r="C167" s="475"/>
      <c r="D167" s="473"/>
      <c r="E167" s="925"/>
      <c r="F167" s="468"/>
    </row>
    <row r="168" spans="1:6" ht="45">
      <c r="A168" s="476" t="s">
        <v>1562</v>
      </c>
      <c r="B168" s="448" t="s">
        <v>1563</v>
      </c>
      <c r="C168" s="430" t="s">
        <v>853</v>
      </c>
      <c r="D168" s="447">
        <v>32</v>
      </c>
      <c r="E168" s="925"/>
      <c r="F168" s="468">
        <f>D168*E168</f>
        <v>0</v>
      </c>
    </row>
    <row r="169" spans="1:6" ht="15">
      <c r="A169" s="436"/>
      <c r="B169" s="448"/>
      <c r="C169" s="430"/>
      <c r="D169" s="447"/>
      <c r="E169" s="925"/>
      <c r="F169" s="468"/>
    </row>
    <row r="170" spans="1:6" ht="30">
      <c r="A170" s="476">
        <f>A168+1</f>
        <v>6</v>
      </c>
      <c r="B170" s="448" t="s">
        <v>1564</v>
      </c>
      <c r="C170" s="430" t="s">
        <v>853</v>
      </c>
      <c r="D170" s="447">
        <v>38</v>
      </c>
      <c r="E170" s="925"/>
      <c r="F170" s="469">
        <f>D170*E170</f>
        <v>0</v>
      </c>
    </row>
    <row r="171" spans="1:6" ht="15">
      <c r="A171" s="476"/>
      <c r="B171" s="448"/>
      <c r="C171" s="430"/>
      <c r="D171" s="447"/>
      <c r="E171" s="925"/>
      <c r="F171" s="469"/>
    </row>
    <row r="172" spans="1:6" ht="30">
      <c r="A172" s="476">
        <f>A170+1</f>
        <v>7</v>
      </c>
      <c r="B172" s="448" t="s">
        <v>1565</v>
      </c>
      <c r="C172" s="430" t="s">
        <v>853</v>
      </c>
      <c r="D172" s="447">
        <v>10</v>
      </c>
      <c r="E172" s="925"/>
      <c r="F172" s="469">
        <f>D172*E172</f>
        <v>0</v>
      </c>
    </row>
    <row r="173" spans="1:6" ht="15">
      <c r="A173" s="476"/>
      <c r="B173" s="448"/>
      <c r="C173" s="430"/>
      <c r="D173" s="447"/>
      <c r="E173" s="925"/>
      <c r="F173" s="469"/>
    </row>
    <row r="174" spans="1:6" ht="15">
      <c r="A174" s="476">
        <f>A170+1</f>
        <v>7</v>
      </c>
      <c r="B174" s="448" t="s">
        <v>1566</v>
      </c>
      <c r="C174" s="430" t="s">
        <v>853</v>
      </c>
      <c r="D174" s="447">
        <v>2</v>
      </c>
      <c r="E174" s="925"/>
      <c r="F174" s="469">
        <f>D174*E174</f>
        <v>0</v>
      </c>
    </row>
    <row r="175" spans="1:6" ht="15">
      <c r="A175" s="476"/>
      <c r="B175" s="448"/>
      <c r="C175" s="430"/>
      <c r="D175" s="447"/>
      <c r="E175" s="925"/>
      <c r="F175" s="469"/>
    </row>
    <row r="176" spans="1:6" ht="75">
      <c r="A176" s="476">
        <f>A174+1</f>
        <v>8</v>
      </c>
      <c r="B176" s="448" t="s">
        <v>1567</v>
      </c>
      <c r="C176" s="430" t="s">
        <v>853</v>
      </c>
      <c r="D176" s="447">
        <v>7</v>
      </c>
      <c r="E176" s="925"/>
      <c r="F176" s="469">
        <f>D176*E176</f>
        <v>0</v>
      </c>
    </row>
    <row r="177" spans="1:6" ht="15">
      <c r="A177" s="431"/>
      <c r="B177" s="127"/>
      <c r="C177" s="432"/>
      <c r="D177" s="434"/>
      <c r="E177" s="925"/>
      <c r="F177" s="469"/>
    </row>
    <row r="178" spans="1:6" ht="60">
      <c r="A178" s="476" t="s">
        <v>1568</v>
      </c>
      <c r="B178" s="128" t="s">
        <v>1569</v>
      </c>
      <c r="C178" s="425"/>
      <c r="D178" s="425"/>
      <c r="E178" s="925"/>
      <c r="F178" s="469"/>
    </row>
    <row r="179" spans="1:6" ht="15">
      <c r="A179" s="425"/>
      <c r="B179" s="425" t="s">
        <v>1570</v>
      </c>
      <c r="C179" s="425" t="s">
        <v>853</v>
      </c>
      <c r="D179" s="425">
        <v>46</v>
      </c>
      <c r="E179" s="925"/>
      <c r="F179" s="469">
        <f>D179*E179</f>
        <v>0</v>
      </c>
    </row>
    <row r="180" spans="1:6" ht="15">
      <c r="A180" s="425"/>
      <c r="B180" s="425"/>
      <c r="C180" s="425"/>
      <c r="D180" s="425"/>
      <c r="E180" s="925"/>
      <c r="F180" s="425"/>
    </row>
    <row r="181" spans="1:6" ht="45">
      <c r="A181" s="476">
        <f>A178+1</f>
        <v>10</v>
      </c>
      <c r="B181" s="448" t="s">
        <v>1571</v>
      </c>
      <c r="C181" s="430" t="s">
        <v>853</v>
      </c>
      <c r="D181" s="447">
        <v>68</v>
      </c>
      <c r="E181" s="925"/>
      <c r="F181" s="468">
        <f>D181*E181</f>
        <v>0</v>
      </c>
    </row>
    <row r="182" spans="1:6" ht="15">
      <c r="A182" s="476"/>
      <c r="B182" s="448"/>
      <c r="C182" s="430"/>
      <c r="D182" s="447"/>
      <c r="E182" s="925"/>
      <c r="F182" s="468"/>
    </row>
    <row r="183" spans="1:6" ht="45">
      <c r="A183" s="476" t="s">
        <v>1572</v>
      </c>
      <c r="B183" s="448" t="s">
        <v>1573</v>
      </c>
      <c r="C183" s="430" t="s">
        <v>853</v>
      </c>
      <c r="D183" s="447">
        <v>4</v>
      </c>
      <c r="E183" s="925"/>
      <c r="F183" s="468">
        <f>D183*E183</f>
        <v>0</v>
      </c>
    </row>
    <row r="184" spans="1:6" ht="15">
      <c r="A184" s="436"/>
      <c r="B184" s="448"/>
      <c r="C184" s="430"/>
      <c r="D184" s="447"/>
      <c r="E184" s="925"/>
      <c r="F184" s="468"/>
    </row>
    <row r="185" spans="1:6" ht="75">
      <c r="A185" s="436">
        <v>13</v>
      </c>
      <c r="B185" s="448" t="s">
        <v>1574</v>
      </c>
      <c r="C185" s="430" t="s">
        <v>1575</v>
      </c>
      <c r="D185" s="447">
        <v>18</v>
      </c>
      <c r="E185" s="925"/>
      <c r="F185" s="468">
        <f>D185*E185</f>
        <v>0</v>
      </c>
    </row>
    <row r="186" spans="1:6" ht="15">
      <c r="A186" s="436"/>
      <c r="B186" s="448"/>
      <c r="C186" s="430"/>
      <c r="D186" s="447"/>
      <c r="E186" s="925"/>
      <c r="F186" s="468">
        <f>D186*E186</f>
        <v>0</v>
      </c>
    </row>
    <row r="187" spans="1:6" ht="75">
      <c r="A187" s="436">
        <f>A185+1</f>
        <v>14</v>
      </c>
      <c r="B187" s="451" t="s">
        <v>1576</v>
      </c>
      <c r="C187" s="430" t="s">
        <v>853</v>
      </c>
      <c r="D187" s="447">
        <v>2</v>
      </c>
      <c r="E187" s="925"/>
      <c r="F187" s="468">
        <f>D187*E187</f>
        <v>0</v>
      </c>
    </row>
    <row r="188" spans="1:6" ht="15">
      <c r="A188" s="436"/>
      <c r="B188" s="448"/>
      <c r="C188" s="430"/>
      <c r="D188" s="447"/>
      <c r="E188" s="925"/>
      <c r="F188" s="468"/>
    </row>
    <row r="189" spans="1:6" ht="45">
      <c r="A189" s="436">
        <f>A187+1</f>
        <v>15</v>
      </c>
      <c r="B189" s="451" t="s">
        <v>1577</v>
      </c>
      <c r="C189" s="430" t="s">
        <v>853</v>
      </c>
      <c r="D189" s="447">
        <v>9</v>
      </c>
      <c r="E189" s="925"/>
      <c r="F189" s="468">
        <f>D189*E189</f>
        <v>0</v>
      </c>
    </row>
    <row r="190" spans="1:6" ht="15">
      <c r="A190" s="436"/>
      <c r="B190" s="448"/>
      <c r="C190" s="430"/>
      <c r="D190" s="447"/>
      <c r="E190" s="925"/>
      <c r="F190" s="468"/>
    </row>
    <row r="191" spans="1:6" ht="75">
      <c r="A191" s="436">
        <f>A189+1</f>
        <v>16</v>
      </c>
      <c r="B191" s="477" t="s">
        <v>1578</v>
      </c>
      <c r="C191" s="430" t="s">
        <v>853</v>
      </c>
      <c r="D191" s="447">
        <v>1</v>
      </c>
      <c r="E191" s="925"/>
      <c r="F191" s="468">
        <f>D191*E191</f>
        <v>0</v>
      </c>
    </row>
    <row r="192" spans="1:6" ht="15">
      <c r="A192" s="436"/>
      <c r="B192" s="448"/>
      <c r="C192" s="430"/>
      <c r="D192" s="447"/>
      <c r="E192" s="925"/>
      <c r="F192" s="468"/>
    </row>
    <row r="193" spans="1:6" ht="30">
      <c r="A193" s="436">
        <v>17</v>
      </c>
      <c r="B193" s="451" t="s">
        <v>1579</v>
      </c>
      <c r="C193" s="478"/>
      <c r="D193" s="479"/>
      <c r="E193" s="925"/>
      <c r="F193" s="480"/>
    </row>
    <row r="194" spans="1:6" ht="15">
      <c r="A194" s="481"/>
      <c r="B194" s="482" t="s">
        <v>1580</v>
      </c>
      <c r="C194" s="483" t="s">
        <v>107</v>
      </c>
      <c r="D194" s="484">
        <v>2</v>
      </c>
      <c r="E194" s="925"/>
      <c r="F194" s="480">
        <f>D194*E194</f>
        <v>0</v>
      </c>
    </row>
    <row r="195" spans="1:6" ht="15">
      <c r="A195" s="481"/>
      <c r="B195" s="482"/>
      <c r="C195" s="483"/>
      <c r="D195" s="484"/>
      <c r="E195" s="925"/>
      <c r="F195" s="485"/>
    </row>
    <row r="196" spans="1:6" ht="45">
      <c r="A196" s="436">
        <f>A193+1</f>
        <v>18</v>
      </c>
      <c r="B196" s="451" t="s">
        <v>1581</v>
      </c>
      <c r="C196" s="430"/>
      <c r="D196" s="447"/>
      <c r="E196" s="925"/>
      <c r="F196" s="468"/>
    </row>
    <row r="197" spans="1:6" ht="17.25">
      <c r="A197" s="436"/>
      <c r="B197" s="448" t="s">
        <v>1582</v>
      </c>
      <c r="C197" s="425" t="s">
        <v>1575</v>
      </c>
      <c r="D197" s="447">
        <v>55</v>
      </c>
      <c r="E197" s="925"/>
      <c r="F197" s="480">
        <f aca="true" t="shared" si="1" ref="F197:F203">D197*E197</f>
        <v>0</v>
      </c>
    </row>
    <row r="198" spans="1:6" ht="17.25">
      <c r="A198" s="436"/>
      <c r="B198" s="448" t="s">
        <v>1583</v>
      </c>
      <c r="C198" s="425" t="s">
        <v>1575</v>
      </c>
      <c r="D198" s="447">
        <v>50</v>
      </c>
      <c r="E198" s="925"/>
      <c r="F198" s="480">
        <f t="shared" si="1"/>
        <v>0</v>
      </c>
    </row>
    <row r="199" spans="1:6" ht="17.25">
      <c r="A199" s="436"/>
      <c r="B199" s="448" t="s">
        <v>1584</v>
      </c>
      <c r="C199" s="425" t="s">
        <v>1575</v>
      </c>
      <c r="D199" s="447">
        <v>45</v>
      </c>
      <c r="E199" s="925"/>
      <c r="F199" s="480">
        <f t="shared" si="1"/>
        <v>0</v>
      </c>
    </row>
    <row r="200" spans="1:6" ht="17.25">
      <c r="A200" s="436"/>
      <c r="B200" s="448" t="s">
        <v>1585</v>
      </c>
      <c r="C200" s="425" t="s">
        <v>1575</v>
      </c>
      <c r="D200" s="447">
        <v>35</v>
      </c>
      <c r="E200" s="925"/>
      <c r="F200" s="480">
        <f t="shared" si="1"/>
        <v>0</v>
      </c>
    </row>
    <row r="201" spans="1:6" ht="17.25">
      <c r="A201" s="436"/>
      <c r="B201" s="448" t="s">
        <v>1586</v>
      </c>
      <c r="C201" s="425" t="s">
        <v>1575</v>
      </c>
      <c r="D201" s="447">
        <v>120</v>
      </c>
      <c r="E201" s="925"/>
      <c r="F201" s="480">
        <f t="shared" si="1"/>
        <v>0</v>
      </c>
    </row>
    <row r="202" spans="1:6" ht="17.25">
      <c r="A202" s="436"/>
      <c r="B202" s="448" t="s">
        <v>1587</v>
      </c>
      <c r="C202" s="425" t="s">
        <v>1575</v>
      </c>
      <c r="D202" s="447">
        <v>150</v>
      </c>
      <c r="E202" s="925"/>
      <c r="F202" s="480">
        <f t="shared" si="1"/>
        <v>0</v>
      </c>
    </row>
    <row r="203" spans="1:6" ht="17.25">
      <c r="A203" s="436"/>
      <c r="B203" s="448" t="s">
        <v>1588</v>
      </c>
      <c r="C203" s="425" t="s">
        <v>1575</v>
      </c>
      <c r="D203" s="447">
        <v>25</v>
      </c>
      <c r="E203" s="925"/>
      <c r="F203" s="480">
        <f t="shared" si="1"/>
        <v>0</v>
      </c>
    </row>
    <row r="204" spans="1:6" ht="15">
      <c r="A204" s="436"/>
      <c r="B204" s="448"/>
      <c r="C204" s="425"/>
      <c r="D204" s="447"/>
      <c r="E204" s="925"/>
      <c r="F204" s="480"/>
    </row>
    <row r="205" spans="1:6" ht="45">
      <c r="A205" s="436">
        <f>A196+1</f>
        <v>19</v>
      </c>
      <c r="B205" s="451" t="s">
        <v>1589</v>
      </c>
      <c r="C205" s="430"/>
      <c r="D205" s="447"/>
      <c r="E205" s="925"/>
      <c r="F205" s="468"/>
    </row>
    <row r="206" spans="1:6" ht="17.25">
      <c r="A206" s="436"/>
      <c r="B206" s="448" t="s">
        <v>1590</v>
      </c>
      <c r="C206" s="425" t="s">
        <v>1575</v>
      </c>
      <c r="D206" s="447">
        <v>320</v>
      </c>
      <c r="E206" s="925"/>
      <c r="F206" s="480">
        <f aca="true" t="shared" si="2" ref="F206:F222">D206*E206</f>
        <v>0</v>
      </c>
    </row>
    <row r="207" spans="1:6" ht="17.25">
      <c r="A207" s="436"/>
      <c r="B207" s="448" t="s">
        <v>1591</v>
      </c>
      <c r="C207" s="425" t="s">
        <v>1575</v>
      </c>
      <c r="D207" s="447">
        <v>450</v>
      </c>
      <c r="E207" s="925"/>
      <c r="F207" s="480">
        <f t="shared" si="2"/>
        <v>0</v>
      </c>
    </row>
    <row r="208" spans="1:6" ht="17.25">
      <c r="A208" s="436"/>
      <c r="B208" s="448" t="s">
        <v>1592</v>
      </c>
      <c r="C208" s="425" t="s">
        <v>1575</v>
      </c>
      <c r="D208" s="447">
        <v>1170</v>
      </c>
      <c r="E208" s="925"/>
      <c r="F208" s="480">
        <f t="shared" si="2"/>
        <v>0</v>
      </c>
    </row>
    <row r="209" spans="1:6" ht="17.25">
      <c r="A209" s="436"/>
      <c r="B209" s="448" t="s">
        <v>1593</v>
      </c>
      <c r="C209" s="425" t="s">
        <v>1575</v>
      </c>
      <c r="D209" s="447">
        <v>1800</v>
      </c>
      <c r="E209" s="925"/>
      <c r="F209" s="480">
        <f t="shared" si="2"/>
        <v>0</v>
      </c>
    </row>
    <row r="210" spans="1:6" ht="17.25">
      <c r="A210" s="436"/>
      <c r="B210" s="448" t="s">
        <v>1594</v>
      </c>
      <c r="C210" s="425" t="s">
        <v>1575</v>
      </c>
      <c r="D210" s="447">
        <v>180</v>
      </c>
      <c r="E210" s="925"/>
      <c r="F210" s="468">
        <f t="shared" si="2"/>
        <v>0</v>
      </c>
    </row>
    <row r="211" spans="1:6" ht="17.25">
      <c r="A211" s="436"/>
      <c r="B211" s="448" t="s">
        <v>1595</v>
      </c>
      <c r="C211" s="425" t="s">
        <v>1575</v>
      </c>
      <c r="D211" s="447">
        <v>2500</v>
      </c>
      <c r="E211" s="925"/>
      <c r="F211" s="468">
        <f t="shared" si="2"/>
        <v>0</v>
      </c>
    </row>
    <row r="212" spans="1:6" ht="17.25">
      <c r="A212" s="436"/>
      <c r="B212" s="448" t="s">
        <v>1596</v>
      </c>
      <c r="C212" s="425" t="s">
        <v>1575</v>
      </c>
      <c r="D212" s="447">
        <v>1100</v>
      </c>
      <c r="E212" s="925"/>
      <c r="F212" s="468">
        <f t="shared" si="2"/>
        <v>0</v>
      </c>
    </row>
    <row r="213" spans="1:6" ht="17.25">
      <c r="A213" s="436"/>
      <c r="B213" s="448" t="s">
        <v>1597</v>
      </c>
      <c r="C213" s="425" t="s">
        <v>1575</v>
      </c>
      <c r="D213" s="447">
        <v>3100</v>
      </c>
      <c r="E213" s="925"/>
      <c r="F213" s="468">
        <f t="shared" si="2"/>
        <v>0</v>
      </c>
    </row>
    <row r="214" spans="1:6" ht="17.25">
      <c r="A214" s="436"/>
      <c r="B214" s="448" t="s">
        <v>1598</v>
      </c>
      <c r="C214" s="425" t="s">
        <v>1575</v>
      </c>
      <c r="D214" s="447">
        <v>470</v>
      </c>
      <c r="E214" s="925"/>
      <c r="F214" s="468">
        <f t="shared" si="2"/>
        <v>0</v>
      </c>
    </row>
    <row r="215" spans="1:6" ht="17.25">
      <c r="A215" s="436"/>
      <c r="B215" s="448" t="s">
        <v>1599</v>
      </c>
      <c r="C215" s="425" t="s">
        <v>1575</v>
      </c>
      <c r="D215" s="447">
        <v>320</v>
      </c>
      <c r="E215" s="925"/>
      <c r="F215" s="468">
        <f t="shared" si="2"/>
        <v>0</v>
      </c>
    </row>
    <row r="216" spans="1:6" ht="17.25">
      <c r="A216" s="436"/>
      <c r="B216" s="448" t="s">
        <v>1600</v>
      </c>
      <c r="C216" s="425" t="s">
        <v>1575</v>
      </c>
      <c r="D216" s="447">
        <v>680</v>
      </c>
      <c r="E216" s="925"/>
      <c r="F216" s="468">
        <f t="shared" si="2"/>
        <v>0</v>
      </c>
    </row>
    <row r="217" spans="1:6" ht="15">
      <c r="A217" s="436"/>
      <c r="B217" s="448"/>
      <c r="C217" s="425"/>
      <c r="D217" s="447"/>
      <c r="E217" s="925"/>
      <c r="F217" s="468">
        <f t="shared" si="2"/>
        <v>0</v>
      </c>
    </row>
    <row r="218" spans="1:6" ht="45">
      <c r="A218" s="486">
        <f>A205+1</f>
        <v>20</v>
      </c>
      <c r="B218" s="451" t="s">
        <v>1601</v>
      </c>
      <c r="C218" s="487"/>
      <c r="D218" s="447"/>
      <c r="E218" s="925"/>
      <c r="F218" s="468">
        <f t="shared" si="2"/>
        <v>0</v>
      </c>
    </row>
    <row r="219" spans="1:6" ht="15">
      <c r="A219" s="486"/>
      <c r="B219" s="448" t="s">
        <v>1602</v>
      </c>
      <c r="C219" s="425" t="s">
        <v>1575</v>
      </c>
      <c r="D219" s="447">
        <v>1450</v>
      </c>
      <c r="E219" s="925"/>
      <c r="F219" s="468">
        <f t="shared" si="2"/>
        <v>0</v>
      </c>
    </row>
    <row r="220" spans="1:6" ht="15">
      <c r="A220" s="486"/>
      <c r="B220" s="448" t="s">
        <v>1603</v>
      </c>
      <c r="C220" s="425" t="s">
        <v>1575</v>
      </c>
      <c r="D220" s="447">
        <v>40</v>
      </c>
      <c r="E220" s="925"/>
      <c r="F220" s="468">
        <f t="shared" si="2"/>
        <v>0</v>
      </c>
    </row>
    <row r="221" spans="1:6" ht="15">
      <c r="A221" s="486"/>
      <c r="B221" s="448" t="s">
        <v>1604</v>
      </c>
      <c r="C221" s="425" t="s">
        <v>1575</v>
      </c>
      <c r="D221" s="447">
        <v>150</v>
      </c>
      <c r="E221" s="925"/>
      <c r="F221" s="468">
        <f t="shared" si="2"/>
        <v>0</v>
      </c>
    </row>
    <row r="222" spans="1:6" ht="15">
      <c r="A222" s="486"/>
      <c r="B222" s="448" t="s">
        <v>1605</v>
      </c>
      <c r="C222" s="425" t="s">
        <v>1575</v>
      </c>
      <c r="D222" s="447">
        <v>30</v>
      </c>
      <c r="E222" s="925"/>
      <c r="F222" s="468">
        <f t="shared" si="2"/>
        <v>0</v>
      </c>
    </row>
    <row r="223" spans="1:6" ht="15">
      <c r="A223" s="486"/>
      <c r="B223" s="451"/>
      <c r="C223" s="487"/>
      <c r="D223" s="488"/>
      <c r="E223" s="925"/>
      <c r="F223" s="468"/>
    </row>
    <row r="224" spans="1:6" ht="60">
      <c r="A224" s="489">
        <f>A218+1</f>
        <v>21</v>
      </c>
      <c r="B224" s="451" t="s">
        <v>1606</v>
      </c>
      <c r="C224" s="425"/>
      <c r="D224" s="447"/>
      <c r="E224" s="925"/>
      <c r="F224" s="468"/>
    </row>
    <row r="225" spans="1:6" ht="17.25">
      <c r="A225" s="436"/>
      <c r="B225" s="448" t="s">
        <v>1607</v>
      </c>
      <c r="C225" s="425" t="s">
        <v>1575</v>
      </c>
      <c r="D225" s="447">
        <v>30</v>
      </c>
      <c r="E225" s="925"/>
      <c r="F225" s="468">
        <f>D225*E225</f>
        <v>0</v>
      </c>
    </row>
    <row r="226" spans="1:6" ht="17.25">
      <c r="A226" s="436"/>
      <c r="B226" s="448" t="s">
        <v>1608</v>
      </c>
      <c r="C226" s="425" t="s">
        <v>1575</v>
      </c>
      <c r="D226" s="447">
        <v>110</v>
      </c>
      <c r="E226" s="925"/>
      <c r="F226" s="468">
        <f>D226*E226</f>
        <v>0</v>
      </c>
    </row>
    <row r="227" spans="1:6" ht="17.25">
      <c r="A227" s="436"/>
      <c r="B227" s="448" t="s">
        <v>1609</v>
      </c>
      <c r="C227" s="425" t="s">
        <v>1575</v>
      </c>
      <c r="D227" s="447">
        <v>90</v>
      </c>
      <c r="E227" s="925"/>
      <c r="F227" s="468">
        <f>D227*E227</f>
        <v>0</v>
      </c>
    </row>
    <row r="228" spans="1:6" ht="17.25">
      <c r="A228" s="436"/>
      <c r="B228" s="448" t="s">
        <v>1610</v>
      </c>
      <c r="C228" s="425" t="s">
        <v>1575</v>
      </c>
      <c r="D228" s="447">
        <v>260</v>
      </c>
      <c r="E228" s="925"/>
      <c r="F228" s="468">
        <f>D228*E228</f>
        <v>0</v>
      </c>
    </row>
    <row r="229" spans="1:6" ht="17.25">
      <c r="A229" s="436"/>
      <c r="B229" s="448" t="s">
        <v>1611</v>
      </c>
      <c r="C229" s="425" t="s">
        <v>1575</v>
      </c>
      <c r="D229" s="447">
        <v>1350</v>
      </c>
      <c r="E229" s="925"/>
      <c r="F229" s="468">
        <f>D229*E229</f>
        <v>0</v>
      </c>
    </row>
    <row r="230" spans="1:6" ht="15">
      <c r="A230" s="436"/>
      <c r="B230" s="448"/>
      <c r="C230" s="425"/>
      <c r="D230" s="447"/>
      <c r="E230" s="925"/>
      <c r="F230" s="468"/>
    </row>
    <row r="231" spans="1:6" ht="30">
      <c r="A231" s="486">
        <f>A224+1</f>
        <v>22</v>
      </c>
      <c r="B231" s="448" t="s">
        <v>1612</v>
      </c>
      <c r="C231" s="441"/>
      <c r="D231" s="428"/>
      <c r="E231" s="925"/>
      <c r="F231" s="490"/>
    </row>
    <row r="232" spans="1:6" ht="15">
      <c r="A232" s="436"/>
      <c r="B232" s="448" t="s">
        <v>1613</v>
      </c>
      <c r="C232" s="466" t="s">
        <v>1575</v>
      </c>
      <c r="D232" s="447">
        <v>70</v>
      </c>
      <c r="E232" s="925"/>
      <c r="F232" s="491">
        <f>D232*E232</f>
        <v>0</v>
      </c>
    </row>
    <row r="233" spans="1:6" ht="15">
      <c r="A233" s="436"/>
      <c r="B233" s="448" t="s">
        <v>1614</v>
      </c>
      <c r="C233" s="430" t="s">
        <v>1575</v>
      </c>
      <c r="D233" s="447">
        <v>420</v>
      </c>
      <c r="E233" s="925"/>
      <c r="F233" s="469">
        <f>D233*E233</f>
        <v>0</v>
      </c>
    </row>
    <row r="234" spans="1:6" ht="15">
      <c r="A234" s="436"/>
      <c r="B234" s="448" t="s">
        <v>1615</v>
      </c>
      <c r="C234" s="430" t="s">
        <v>1575</v>
      </c>
      <c r="D234" s="447">
        <v>1600</v>
      </c>
      <c r="E234" s="925"/>
      <c r="F234" s="469">
        <f>D234*E234</f>
        <v>0</v>
      </c>
    </row>
    <row r="235" spans="1:6" ht="15">
      <c r="A235" s="436"/>
      <c r="B235" s="448" t="s">
        <v>1616</v>
      </c>
      <c r="C235" s="430" t="s">
        <v>1575</v>
      </c>
      <c r="D235" s="447">
        <v>2400</v>
      </c>
      <c r="E235" s="925"/>
      <c r="F235" s="469">
        <f>D235*E235</f>
        <v>0</v>
      </c>
    </row>
    <row r="236" spans="1:6" ht="15">
      <c r="A236" s="436"/>
      <c r="B236" s="448"/>
      <c r="C236" s="430"/>
      <c r="D236" s="447"/>
      <c r="E236" s="925"/>
      <c r="F236" s="469"/>
    </row>
    <row r="237" spans="1:6" ht="30">
      <c r="A237" s="436">
        <f>A231+1</f>
        <v>23</v>
      </c>
      <c r="B237" s="448" t="s">
        <v>1617</v>
      </c>
      <c r="C237" s="430"/>
      <c r="D237" s="447"/>
      <c r="E237" s="925"/>
      <c r="F237" s="469"/>
    </row>
    <row r="238" spans="1:6" ht="15">
      <c r="A238" s="436"/>
      <c r="B238" s="448" t="s">
        <v>1618</v>
      </c>
      <c r="C238" s="430" t="s">
        <v>1575</v>
      </c>
      <c r="D238" s="447">
        <v>120</v>
      </c>
      <c r="E238" s="925"/>
      <c r="F238" s="469">
        <f>D238*E238</f>
        <v>0</v>
      </c>
    </row>
    <row r="239" spans="1:6" ht="15">
      <c r="A239" s="436"/>
      <c r="B239" s="448" t="s">
        <v>1619</v>
      </c>
      <c r="C239" s="430" t="s">
        <v>1575</v>
      </c>
      <c r="D239" s="447">
        <v>110</v>
      </c>
      <c r="E239" s="925"/>
      <c r="F239" s="469">
        <f>D239*E239</f>
        <v>0</v>
      </c>
    </row>
    <row r="240" spans="1:6" ht="15">
      <c r="A240" s="431"/>
      <c r="B240" s="127"/>
      <c r="C240" s="432"/>
      <c r="D240" s="434"/>
      <c r="E240" s="925"/>
      <c r="F240" s="435"/>
    </row>
    <row r="241" spans="1:6" ht="45">
      <c r="A241" s="436">
        <f>A237+1</f>
        <v>24</v>
      </c>
      <c r="B241" s="448" t="s">
        <v>1620</v>
      </c>
      <c r="C241" s="430" t="s">
        <v>1575</v>
      </c>
      <c r="D241" s="447">
        <v>210</v>
      </c>
      <c r="E241" s="925"/>
      <c r="F241" s="469">
        <f>D241*E241</f>
        <v>0</v>
      </c>
    </row>
    <row r="242" spans="1:6" ht="15">
      <c r="A242" s="436"/>
      <c r="B242" s="448"/>
      <c r="C242" s="430"/>
      <c r="D242" s="447"/>
      <c r="E242" s="925"/>
      <c r="F242" s="469"/>
    </row>
    <row r="243" spans="1:6" ht="15">
      <c r="A243" s="436">
        <f>A241+1</f>
        <v>25</v>
      </c>
      <c r="B243" s="448" t="s">
        <v>1621</v>
      </c>
      <c r="C243" s="430" t="s">
        <v>1575</v>
      </c>
      <c r="D243" s="447">
        <v>230</v>
      </c>
      <c r="E243" s="925"/>
      <c r="F243" s="469">
        <f>D243*E243</f>
        <v>0</v>
      </c>
    </row>
    <row r="244" spans="1:6" ht="15">
      <c r="A244" s="436"/>
      <c r="B244" s="448"/>
      <c r="C244" s="430"/>
      <c r="D244" s="447"/>
      <c r="E244" s="925"/>
      <c r="F244" s="469"/>
    </row>
    <row r="245" spans="1:6" ht="15">
      <c r="A245" s="436">
        <f>A243+1</f>
        <v>26</v>
      </c>
      <c r="B245" s="448" t="s">
        <v>1622</v>
      </c>
      <c r="C245" s="430" t="s">
        <v>1575</v>
      </c>
      <c r="D245" s="447">
        <v>280</v>
      </c>
      <c r="E245" s="925"/>
      <c r="F245" s="469">
        <f>D245*E245</f>
        <v>0</v>
      </c>
    </row>
    <row r="246" spans="1:6" ht="15">
      <c r="A246" s="436"/>
      <c r="B246" s="448"/>
      <c r="C246" s="430"/>
      <c r="D246" s="447"/>
      <c r="E246" s="925"/>
      <c r="F246" s="469"/>
    </row>
    <row r="247" spans="1:6" ht="30">
      <c r="A247" s="436">
        <f>A245+1</f>
        <v>27</v>
      </c>
      <c r="B247" s="448" t="s">
        <v>1623</v>
      </c>
      <c r="C247" s="430"/>
      <c r="D247" s="447"/>
      <c r="E247" s="925"/>
      <c r="F247" s="469"/>
    </row>
    <row r="248" spans="1:6" ht="15">
      <c r="A248" s="436"/>
      <c r="B248" s="448" t="s">
        <v>1624</v>
      </c>
      <c r="C248" s="430" t="s">
        <v>1575</v>
      </c>
      <c r="D248" s="447">
        <v>80</v>
      </c>
      <c r="E248" s="925"/>
      <c r="F248" s="469">
        <f>D248*E248</f>
        <v>0</v>
      </c>
    </row>
    <row r="249" spans="1:6" ht="15">
      <c r="A249" s="436"/>
      <c r="B249" s="448" t="s">
        <v>1625</v>
      </c>
      <c r="C249" s="430" t="s">
        <v>1575</v>
      </c>
      <c r="D249" s="447">
        <v>120</v>
      </c>
      <c r="E249" s="925"/>
      <c r="F249" s="469">
        <f>D249*E249</f>
        <v>0</v>
      </c>
    </row>
    <row r="250" spans="1:6" ht="15">
      <c r="A250" s="436"/>
      <c r="B250" s="448"/>
      <c r="C250" s="430"/>
      <c r="D250" s="447"/>
      <c r="E250" s="925"/>
      <c r="F250" s="469"/>
    </row>
    <row r="251" spans="1:6" ht="90">
      <c r="A251" s="436">
        <f>A247+1</f>
        <v>28</v>
      </c>
      <c r="B251" s="451" t="s">
        <v>1626</v>
      </c>
      <c r="C251" s="425"/>
      <c r="D251" s="425"/>
      <c r="E251" s="925"/>
      <c r="F251" s="425">
        <f aca="true" t="shared" si="3" ref="F251:F256">D251*E251</f>
        <v>0</v>
      </c>
    </row>
    <row r="252" spans="1:6" ht="15">
      <c r="A252" s="425"/>
      <c r="B252" s="425" t="s">
        <v>1627</v>
      </c>
      <c r="C252" s="425" t="s">
        <v>1575</v>
      </c>
      <c r="D252" s="425">
        <v>90</v>
      </c>
      <c r="E252" s="925"/>
      <c r="F252" s="425">
        <f t="shared" si="3"/>
        <v>0</v>
      </c>
    </row>
    <row r="253" spans="1:6" ht="15">
      <c r="A253" s="425"/>
      <c r="B253" s="425" t="s">
        <v>1628</v>
      </c>
      <c r="C253" s="425" t="s">
        <v>1575</v>
      </c>
      <c r="D253" s="425">
        <v>150</v>
      </c>
      <c r="E253" s="925"/>
      <c r="F253" s="425">
        <f t="shared" si="3"/>
        <v>0</v>
      </c>
    </row>
    <row r="254" spans="1:6" ht="15">
      <c r="A254" s="425"/>
      <c r="B254" s="425" t="s">
        <v>1629</v>
      </c>
      <c r="C254" s="425" t="s">
        <v>1575</v>
      </c>
      <c r="D254" s="425">
        <v>180</v>
      </c>
      <c r="E254" s="925"/>
      <c r="F254" s="425">
        <f t="shared" si="3"/>
        <v>0</v>
      </c>
    </row>
    <row r="255" spans="1:6" ht="15">
      <c r="A255" s="425"/>
      <c r="B255" s="425" t="s">
        <v>1630</v>
      </c>
      <c r="C255" s="425" t="s">
        <v>1575</v>
      </c>
      <c r="D255" s="425">
        <v>100</v>
      </c>
      <c r="E255" s="925"/>
      <c r="F255" s="425">
        <f t="shared" si="3"/>
        <v>0</v>
      </c>
    </row>
    <row r="256" spans="1:6" ht="15">
      <c r="A256" s="425"/>
      <c r="B256" s="425" t="s">
        <v>1631</v>
      </c>
      <c r="C256" s="425" t="s">
        <v>1575</v>
      </c>
      <c r="D256" s="425">
        <v>60</v>
      </c>
      <c r="E256" s="925"/>
      <c r="F256" s="425">
        <f t="shared" si="3"/>
        <v>0</v>
      </c>
    </row>
    <row r="257" spans="1:6" ht="15">
      <c r="A257" s="436"/>
      <c r="B257" s="448"/>
      <c r="C257" s="430"/>
      <c r="D257" s="447"/>
      <c r="E257" s="925"/>
      <c r="F257" s="469"/>
    </row>
    <row r="258" spans="1:6" ht="60">
      <c r="A258" s="436">
        <f>A247+1</f>
        <v>28</v>
      </c>
      <c r="B258" s="451" t="s">
        <v>1632</v>
      </c>
      <c r="C258" s="430" t="s">
        <v>1575</v>
      </c>
      <c r="D258" s="447">
        <v>110</v>
      </c>
      <c r="E258" s="925"/>
      <c r="F258" s="469">
        <f>D258*E258</f>
        <v>0</v>
      </c>
    </row>
    <row r="259" spans="1:6" ht="15">
      <c r="A259" s="436"/>
      <c r="B259" s="448"/>
      <c r="C259" s="430"/>
      <c r="D259" s="447"/>
      <c r="E259" s="925"/>
      <c r="F259" s="469"/>
    </row>
    <row r="260" spans="1:6" ht="60">
      <c r="A260" s="436">
        <f>A258+1</f>
        <v>29</v>
      </c>
      <c r="B260" s="451" t="s">
        <v>1633</v>
      </c>
      <c r="C260" s="430" t="s">
        <v>853</v>
      </c>
      <c r="D260" s="447">
        <v>120</v>
      </c>
      <c r="E260" s="925"/>
      <c r="F260" s="469">
        <f>D260*E260</f>
        <v>0</v>
      </c>
    </row>
    <row r="261" spans="1:6" ht="15">
      <c r="A261" s="431"/>
      <c r="B261" s="451"/>
      <c r="C261" s="432"/>
      <c r="D261" s="434"/>
      <c r="E261" s="925"/>
      <c r="F261" s="435"/>
    </row>
    <row r="262" spans="1:6" ht="60">
      <c r="A262" s="486">
        <f>A260+1</f>
        <v>30</v>
      </c>
      <c r="B262" s="451" t="s">
        <v>1634</v>
      </c>
      <c r="C262" s="492"/>
      <c r="D262" s="479"/>
      <c r="E262" s="925"/>
      <c r="F262" s="469"/>
    </row>
    <row r="263" spans="1:6" ht="15">
      <c r="A263" s="486"/>
      <c r="B263" s="451" t="s">
        <v>1635</v>
      </c>
      <c r="C263" s="492" t="s">
        <v>853</v>
      </c>
      <c r="D263" s="479">
        <v>45</v>
      </c>
      <c r="E263" s="925"/>
      <c r="F263" s="469">
        <f>D263*E263</f>
        <v>0</v>
      </c>
    </row>
    <row r="264" spans="1:6" ht="15">
      <c r="A264" s="486"/>
      <c r="B264" s="451"/>
      <c r="C264" s="425"/>
      <c r="D264" s="493"/>
      <c r="E264" s="925"/>
      <c r="F264" s="469"/>
    </row>
    <row r="265" spans="1:6" ht="60">
      <c r="A265" s="486">
        <f>A262+1</f>
        <v>31</v>
      </c>
      <c r="B265" s="451" t="s">
        <v>1636</v>
      </c>
      <c r="C265" s="487"/>
      <c r="D265" s="493"/>
      <c r="E265" s="925"/>
      <c r="F265" s="469"/>
    </row>
    <row r="266" spans="1:6" ht="15">
      <c r="A266" s="486"/>
      <c r="B266" s="451" t="s">
        <v>1637</v>
      </c>
      <c r="C266" s="487" t="s">
        <v>853</v>
      </c>
      <c r="D266" s="493">
        <v>60</v>
      </c>
      <c r="E266" s="925"/>
      <c r="F266" s="469">
        <f>D266*E266</f>
        <v>0</v>
      </c>
    </row>
    <row r="267" spans="1:6" ht="15">
      <c r="A267" s="486"/>
      <c r="B267" s="451"/>
      <c r="C267" s="492"/>
      <c r="D267" s="479"/>
      <c r="E267" s="925"/>
      <c r="F267" s="469"/>
    </row>
    <row r="268" spans="1:6" ht="45">
      <c r="A268" s="486">
        <f>A265+1</f>
        <v>32</v>
      </c>
      <c r="B268" s="451" t="s">
        <v>1638</v>
      </c>
      <c r="C268" s="492"/>
      <c r="D268" s="479"/>
      <c r="E268" s="925"/>
      <c r="F268" s="469"/>
    </row>
    <row r="269" spans="1:6" ht="15">
      <c r="A269" s="486"/>
      <c r="B269" s="451" t="s">
        <v>1639</v>
      </c>
      <c r="C269" s="492" t="s">
        <v>853</v>
      </c>
      <c r="D269" s="479">
        <v>1</v>
      </c>
      <c r="E269" s="925"/>
      <c r="F269" s="469">
        <f aca="true" t="shared" si="4" ref="F269:F281">D269*E269</f>
        <v>0</v>
      </c>
    </row>
    <row r="270" spans="1:6" ht="15">
      <c r="A270" s="486"/>
      <c r="B270" s="451" t="s">
        <v>1640</v>
      </c>
      <c r="C270" s="492" t="s">
        <v>853</v>
      </c>
      <c r="D270" s="479">
        <v>6</v>
      </c>
      <c r="E270" s="925"/>
      <c r="F270" s="469">
        <f t="shared" si="4"/>
        <v>0</v>
      </c>
    </row>
    <row r="271" spans="1:6" ht="15">
      <c r="A271" s="486"/>
      <c r="B271" s="451" t="s">
        <v>1641</v>
      </c>
      <c r="C271" s="487" t="s">
        <v>853</v>
      </c>
      <c r="D271" s="493">
        <v>1</v>
      </c>
      <c r="E271" s="925"/>
      <c r="F271" s="469">
        <f t="shared" si="4"/>
        <v>0</v>
      </c>
    </row>
    <row r="272" spans="1:6" ht="15">
      <c r="A272" s="486"/>
      <c r="B272" s="451" t="s">
        <v>1642</v>
      </c>
      <c r="C272" s="487" t="s">
        <v>853</v>
      </c>
      <c r="D272" s="493">
        <v>1</v>
      </c>
      <c r="E272" s="925"/>
      <c r="F272" s="469">
        <f t="shared" si="4"/>
        <v>0</v>
      </c>
    </row>
    <row r="273" spans="1:6" ht="15">
      <c r="A273" s="486"/>
      <c r="B273" s="451" t="s">
        <v>1643</v>
      </c>
      <c r="C273" s="487" t="s">
        <v>853</v>
      </c>
      <c r="D273" s="493">
        <v>2</v>
      </c>
      <c r="E273" s="925"/>
      <c r="F273" s="469">
        <f t="shared" si="4"/>
        <v>0</v>
      </c>
    </row>
    <row r="274" spans="1:6" ht="15">
      <c r="A274" s="486"/>
      <c r="B274" s="451"/>
      <c r="C274" s="487"/>
      <c r="D274" s="493"/>
      <c r="E274" s="925"/>
      <c r="F274" s="469">
        <f t="shared" si="4"/>
        <v>0</v>
      </c>
    </row>
    <row r="275" spans="1:6" ht="45">
      <c r="A275" s="486">
        <v>32</v>
      </c>
      <c r="B275" s="451" t="s">
        <v>1644</v>
      </c>
      <c r="C275" s="487" t="s">
        <v>107</v>
      </c>
      <c r="D275" s="493">
        <v>2</v>
      </c>
      <c r="E275" s="925"/>
      <c r="F275" s="469">
        <f t="shared" si="4"/>
        <v>0</v>
      </c>
    </row>
    <row r="276" spans="1:6" ht="15">
      <c r="A276" s="486"/>
      <c r="B276" s="451"/>
      <c r="C276" s="487"/>
      <c r="D276" s="493"/>
      <c r="E276" s="925"/>
      <c r="F276" s="469">
        <f t="shared" si="4"/>
        <v>0</v>
      </c>
    </row>
    <row r="277" spans="1:6" ht="60">
      <c r="A277" s="486">
        <v>33</v>
      </c>
      <c r="B277" s="451" t="s">
        <v>1645</v>
      </c>
      <c r="C277" s="487" t="s">
        <v>107</v>
      </c>
      <c r="D277" s="493">
        <v>1</v>
      </c>
      <c r="E277" s="925"/>
      <c r="F277" s="469">
        <f t="shared" si="4"/>
        <v>0</v>
      </c>
    </row>
    <row r="278" spans="1:6" ht="15">
      <c r="A278" s="486"/>
      <c r="B278" s="451"/>
      <c r="C278" s="487"/>
      <c r="D278" s="493"/>
      <c r="E278" s="925"/>
      <c r="F278" s="469">
        <f t="shared" si="4"/>
        <v>0</v>
      </c>
    </row>
    <row r="279" spans="1:6" ht="45">
      <c r="A279" s="486">
        <f>A277+1</f>
        <v>34</v>
      </c>
      <c r="B279" s="451" t="s">
        <v>1646</v>
      </c>
      <c r="C279" s="487" t="s">
        <v>107</v>
      </c>
      <c r="D279" s="493">
        <v>1</v>
      </c>
      <c r="E279" s="925"/>
      <c r="F279" s="469">
        <f t="shared" si="4"/>
        <v>0</v>
      </c>
    </row>
    <row r="280" spans="1:6" ht="15">
      <c r="A280" s="486"/>
      <c r="B280" s="451"/>
      <c r="C280" s="425"/>
      <c r="D280" s="493"/>
      <c r="E280" s="925"/>
      <c r="F280" s="469">
        <f t="shared" si="4"/>
        <v>0</v>
      </c>
    </row>
    <row r="281" spans="1:6" ht="15">
      <c r="A281" s="486"/>
      <c r="B281" s="451"/>
      <c r="C281" s="487"/>
      <c r="D281" s="493"/>
      <c r="E281" s="925"/>
      <c r="F281" s="469">
        <f t="shared" si="4"/>
        <v>0</v>
      </c>
    </row>
    <row r="282" spans="1:6" ht="45">
      <c r="A282" s="486">
        <v>35</v>
      </c>
      <c r="B282" s="451" t="s">
        <v>1647</v>
      </c>
      <c r="C282" s="425" t="s">
        <v>139</v>
      </c>
      <c r="D282" s="455">
        <v>2.5</v>
      </c>
      <c r="E282" s="925"/>
      <c r="F282" s="469">
        <f>E282*D282</f>
        <v>0</v>
      </c>
    </row>
    <row r="283" spans="1:6" ht="15">
      <c r="A283" s="486"/>
      <c r="B283" s="451"/>
      <c r="C283" s="425"/>
      <c r="D283" s="455"/>
      <c r="E283" s="925"/>
      <c r="F283" s="469"/>
    </row>
    <row r="284" spans="1:6" ht="45">
      <c r="A284" s="486">
        <f>A282+1</f>
        <v>36</v>
      </c>
      <c r="B284" s="451" t="s">
        <v>1648</v>
      </c>
      <c r="C284" s="492"/>
      <c r="D284" s="494">
        <v>0.01</v>
      </c>
      <c r="E284" s="950">
        <f>SUM(F155:F282)</f>
        <v>0</v>
      </c>
      <c r="F284" s="469">
        <f>E284*0.01</f>
        <v>0</v>
      </c>
    </row>
    <row r="285" spans="1:6" ht="15">
      <c r="A285" s="486"/>
      <c r="B285" s="451"/>
      <c r="C285" s="492"/>
      <c r="D285" s="494"/>
      <c r="E285" s="951"/>
      <c r="F285" s="469"/>
    </row>
    <row r="286" spans="1:6" ht="30">
      <c r="A286" s="486">
        <f>A284+1</f>
        <v>37</v>
      </c>
      <c r="B286" s="451" t="s">
        <v>1649</v>
      </c>
      <c r="C286" s="492"/>
      <c r="D286" s="494">
        <v>0.02</v>
      </c>
      <c r="E286" s="951">
        <f>E284</f>
        <v>0</v>
      </c>
      <c r="F286" s="469">
        <f>E286*D286</f>
        <v>0</v>
      </c>
    </row>
    <row r="287" spans="1:6" ht="15">
      <c r="A287" s="486"/>
      <c r="B287" s="127"/>
      <c r="C287" s="492"/>
      <c r="D287" s="496"/>
      <c r="E287" s="951"/>
      <c r="F287" s="479"/>
    </row>
    <row r="288" spans="1:6" ht="15">
      <c r="A288" s="486">
        <f>A286+1</f>
        <v>38</v>
      </c>
      <c r="B288" s="451" t="s">
        <v>1650</v>
      </c>
      <c r="C288" s="492"/>
      <c r="D288" s="494">
        <v>0.02</v>
      </c>
      <c r="E288" s="951">
        <f>E284</f>
        <v>0</v>
      </c>
      <c r="F288" s="495">
        <f>E288*D288</f>
        <v>0</v>
      </c>
    </row>
    <row r="289" spans="1:6" ht="15">
      <c r="A289" s="497"/>
      <c r="B289" s="498"/>
      <c r="C289" s="499"/>
      <c r="D289" s="462"/>
      <c r="E289" s="500"/>
      <c r="F289" s="501"/>
    </row>
    <row r="290" spans="1:6" ht="15">
      <c r="A290" s="436"/>
      <c r="B290" s="502"/>
      <c r="C290" s="442"/>
      <c r="D290" s="439"/>
      <c r="E290" s="468"/>
      <c r="F290" s="503"/>
    </row>
    <row r="291" spans="1:6" ht="15">
      <c r="A291" s="436"/>
      <c r="B291" s="436" t="s">
        <v>1651</v>
      </c>
      <c r="C291" s="438"/>
      <c r="D291" s="439"/>
      <c r="E291" s="468"/>
      <c r="F291" s="429"/>
    </row>
    <row r="292" spans="1:6" ht="15">
      <c r="A292" s="425"/>
      <c r="B292" s="448"/>
      <c r="C292" s="430"/>
      <c r="D292" s="447"/>
      <c r="E292" s="468"/>
      <c r="F292" s="469">
        <f>SUM(F155:F288)</f>
        <v>0</v>
      </c>
    </row>
    <row r="293" spans="1:6" ht="15">
      <c r="A293" s="487"/>
      <c r="B293" s="426" t="s">
        <v>1652</v>
      </c>
      <c r="C293" s="430"/>
      <c r="D293" s="439"/>
      <c r="E293" s="439"/>
      <c r="F293" s="425"/>
    </row>
    <row r="294" spans="1:6" ht="15">
      <c r="A294" s="487"/>
      <c r="B294" s="426"/>
      <c r="C294" s="430"/>
      <c r="D294" s="439"/>
      <c r="E294" s="439"/>
      <c r="F294" s="425"/>
    </row>
    <row r="295" spans="1:6" ht="15">
      <c r="A295" s="431" t="s">
        <v>1495</v>
      </c>
      <c r="B295" s="127" t="s">
        <v>1496</v>
      </c>
      <c r="C295" s="432" t="s">
        <v>1497</v>
      </c>
      <c r="D295" s="433" t="s">
        <v>1498</v>
      </c>
      <c r="E295" s="434" t="s">
        <v>1499</v>
      </c>
      <c r="F295" s="435" t="s">
        <v>1500</v>
      </c>
    </row>
    <row r="296" spans="1:6" ht="15">
      <c r="A296" s="431"/>
      <c r="B296" s="127"/>
      <c r="C296" s="432"/>
      <c r="D296" s="430"/>
      <c r="E296" s="434"/>
      <c r="F296" s="435"/>
    </row>
    <row r="297" spans="1:6" ht="105">
      <c r="A297" s="476" t="s">
        <v>1550</v>
      </c>
      <c r="B297" s="451" t="s">
        <v>1653</v>
      </c>
      <c r="C297" s="425" t="s">
        <v>853</v>
      </c>
      <c r="D297" s="430">
        <v>1</v>
      </c>
      <c r="E297" s="952"/>
      <c r="F297" s="455"/>
    </row>
    <row r="298" spans="1:6" ht="15">
      <c r="A298" s="425"/>
      <c r="B298" s="425" t="s">
        <v>1654</v>
      </c>
      <c r="C298" s="425"/>
      <c r="D298" s="425"/>
      <c r="E298" s="425"/>
      <c r="F298" s="425"/>
    </row>
    <row r="299" spans="1:6" ht="15">
      <c r="A299" s="425"/>
      <c r="B299" s="425" t="s">
        <v>1655</v>
      </c>
      <c r="C299" s="425" t="s">
        <v>853</v>
      </c>
      <c r="D299" s="430">
        <v>1</v>
      </c>
      <c r="E299" s="425"/>
      <c r="F299" s="425"/>
    </row>
    <row r="300" spans="1:6" ht="15">
      <c r="A300" s="425"/>
      <c r="B300" s="425" t="s">
        <v>1656</v>
      </c>
      <c r="C300" s="430" t="s">
        <v>853</v>
      </c>
      <c r="D300" s="430">
        <v>7</v>
      </c>
      <c r="E300" s="455"/>
      <c r="F300" s="455"/>
    </row>
    <row r="301" spans="1:6" ht="15">
      <c r="A301" s="425"/>
      <c r="B301" s="425" t="s">
        <v>1657</v>
      </c>
      <c r="C301" s="430" t="s">
        <v>1658</v>
      </c>
      <c r="D301" s="430">
        <v>1</v>
      </c>
      <c r="E301" s="455"/>
      <c r="F301" s="455"/>
    </row>
    <row r="302" spans="1:6" ht="15">
      <c r="A302" s="425"/>
      <c r="B302" s="128" t="s">
        <v>1659</v>
      </c>
      <c r="C302" s="425" t="s">
        <v>1658</v>
      </c>
      <c r="D302" s="504">
        <v>6</v>
      </c>
      <c r="E302" s="439"/>
      <c r="F302" s="425"/>
    </row>
    <row r="303" spans="1:6" ht="30">
      <c r="A303" s="476"/>
      <c r="B303" s="451" t="s">
        <v>1660</v>
      </c>
      <c r="C303" s="478" t="s">
        <v>853</v>
      </c>
      <c r="D303" s="505">
        <v>6</v>
      </c>
      <c r="E303" s="479"/>
      <c r="F303" s="479"/>
    </row>
    <row r="304" spans="1:6" ht="30">
      <c r="A304" s="476"/>
      <c r="B304" s="451" t="s">
        <v>1661</v>
      </c>
      <c r="C304" s="478" t="s">
        <v>853</v>
      </c>
      <c r="D304" s="505">
        <v>6</v>
      </c>
      <c r="E304" s="479"/>
      <c r="F304" s="479"/>
    </row>
    <row r="305" spans="1:6" ht="15">
      <c r="A305" s="476"/>
      <c r="B305" s="451" t="s">
        <v>1662</v>
      </c>
      <c r="C305" s="478" t="s">
        <v>853</v>
      </c>
      <c r="D305" s="505">
        <v>4</v>
      </c>
      <c r="E305" s="479"/>
      <c r="F305" s="479"/>
    </row>
    <row r="306" spans="1:6" ht="15">
      <c r="A306" s="425"/>
      <c r="B306" s="425" t="s">
        <v>1663</v>
      </c>
      <c r="C306" s="425" t="s">
        <v>853</v>
      </c>
      <c r="D306" s="430">
        <v>6</v>
      </c>
      <c r="E306" s="425"/>
      <c r="F306" s="425"/>
    </row>
    <row r="307" spans="1:6" ht="15">
      <c r="A307" s="425"/>
      <c r="B307" s="425" t="s">
        <v>1664</v>
      </c>
      <c r="C307" s="425" t="s">
        <v>853</v>
      </c>
      <c r="D307" s="430">
        <v>40</v>
      </c>
      <c r="E307" s="425"/>
      <c r="F307" s="425"/>
    </row>
    <row r="308" spans="1:6" ht="15">
      <c r="A308" s="425"/>
      <c r="B308" s="425" t="s">
        <v>1665</v>
      </c>
      <c r="C308" s="425" t="s">
        <v>853</v>
      </c>
      <c r="D308" s="430">
        <v>7</v>
      </c>
      <c r="E308" s="425"/>
      <c r="F308" s="425"/>
    </row>
    <row r="309" spans="1:6" ht="15">
      <c r="A309" s="476"/>
      <c r="B309" s="451" t="s">
        <v>1666</v>
      </c>
      <c r="C309" s="478" t="s">
        <v>853</v>
      </c>
      <c r="D309" s="505">
        <v>1</v>
      </c>
      <c r="E309" s="479"/>
      <c r="F309" s="479"/>
    </row>
    <row r="310" spans="1:6" ht="15">
      <c r="A310" s="476"/>
      <c r="B310" s="451" t="s">
        <v>1667</v>
      </c>
      <c r="C310" s="478" t="s">
        <v>853</v>
      </c>
      <c r="D310" s="505">
        <v>2</v>
      </c>
      <c r="E310" s="479"/>
      <c r="F310" s="479"/>
    </row>
    <row r="311" spans="1:6" ht="15">
      <c r="A311" s="506"/>
      <c r="B311" s="128" t="s">
        <v>1668</v>
      </c>
      <c r="C311" s="425" t="s">
        <v>107</v>
      </c>
      <c r="D311" s="430">
        <v>1</v>
      </c>
      <c r="E311" s="455"/>
      <c r="F311" s="455"/>
    </row>
    <row r="312" spans="1:6" ht="15">
      <c r="A312" s="506"/>
      <c r="B312" s="128" t="s">
        <v>1669</v>
      </c>
      <c r="C312" s="425" t="s">
        <v>853</v>
      </c>
      <c r="D312" s="430">
        <v>3</v>
      </c>
      <c r="E312" s="455"/>
      <c r="F312" s="455"/>
    </row>
    <row r="313" spans="1:6" ht="30">
      <c r="A313" s="506"/>
      <c r="B313" s="507" t="s">
        <v>1670</v>
      </c>
      <c r="C313" s="508" t="s">
        <v>107</v>
      </c>
      <c r="D313" s="444">
        <v>1</v>
      </c>
      <c r="E313" s="455"/>
      <c r="F313" s="456"/>
    </row>
    <row r="314" spans="1:6" ht="15">
      <c r="A314" s="506"/>
      <c r="B314" s="128"/>
      <c r="C314" s="425" t="s">
        <v>107</v>
      </c>
      <c r="D314" s="430">
        <v>1</v>
      </c>
      <c r="E314" s="953"/>
      <c r="F314" s="455">
        <f>D314*E314</f>
        <v>0</v>
      </c>
    </row>
    <row r="315" spans="1:6" ht="15">
      <c r="A315" s="506"/>
      <c r="B315" s="128"/>
      <c r="C315" s="425"/>
      <c r="D315" s="430"/>
      <c r="E315" s="455"/>
      <c r="F315" s="455"/>
    </row>
    <row r="316" spans="1:6" ht="15">
      <c r="A316" s="506"/>
      <c r="B316" s="128"/>
      <c r="C316" s="425"/>
      <c r="D316" s="430"/>
      <c r="E316" s="455"/>
      <c r="F316" s="455"/>
    </row>
    <row r="317" spans="1:6" ht="90">
      <c r="A317" s="486">
        <v>2</v>
      </c>
      <c r="B317" s="451" t="s">
        <v>1671</v>
      </c>
      <c r="C317" s="425" t="s">
        <v>853</v>
      </c>
      <c r="D317" s="430">
        <v>1</v>
      </c>
      <c r="E317" s="455"/>
      <c r="F317" s="455"/>
    </row>
    <row r="318" spans="1:6" ht="15">
      <c r="A318" s="509"/>
      <c r="B318" s="128" t="s">
        <v>1672</v>
      </c>
      <c r="C318" s="425" t="s">
        <v>853</v>
      </c>
      <c r="D318" s="430">
        <v>1</v>
      </c>
      <c r="E318" s="455"/>
      <c r="F318" s="455"/>
    </row>
    <row r="319" spans="1:6" ht="15">
      <c r="A319" s="509"/>
      <c r="B319" s="128" t="s">
        <v>1673</v>
      </c>
      <c r="C319" s="425" t="s">
        <v>853</v>
      </c>
      <c r="D319" s="430">
        <v>1</v>
      </c>
      <c r="E319" s="455"/>
      <c r="F319" s="455"/>
    </row>
    <row r="320" spans="1:6" ht="15">
      <c r="A320" s="509"/>
      <c r="B320" s="128" t="s">
        <v>1674</v>
      </c>
      <c r="C320" s="425" t="s">
        <v>853</v>
      </c>
      <c r="D320" s="430">
        <v>1</v>
      </c>
      <c r="E320" s="455"/>
      <c r="F320" s="455"/>
    </row>
    <row r="321" spans="1:6" ht="15">
      <c r="A321" s="425"/>
      <c r="B321" s="425" t="s">
        <v>1675</v>
      </c>
      <c r="C321" s="430" t="s">
        <v>853</v>
      </c>
      <c r="D321" s="430">
        <v>7</v>
      </c>
      <c r="E321" s="455"/>
      <c r="F321" s="455"/>
    </row>
    <row r="322" spans="1:6" ht="15">
      <c r="A322" s="425"/>
      <c r="B322" s="425" t="s">
        <v>1663</v>
      </c>
      <c r="C322" s="425" t="s">
        <v>853</v>
      </c>
      <c r="D322" s="430">
        <v>24</v>
      </c>
      <c r="E322" s="425"/>
      <c r="F322" s="425"/>
    </row>
    <row r="323" spans="1:6" ht="15">
      <c r="A323" s="425"/>
      <c r="B323" s="425" t="s">
        <v>1664</v>
      </c>
      <c r="C323" s="425" t="s">
        <v>853</v>
      </c>
      <c r="D323" s="430">
        <v>51</v>
      </c>
      <c r="E323" s="425"/>
      <c r="F323" s="425"/>
    </row>
    <row r="324" spans="1:6" ht="15">
      <c r="A324" s="425"/>
      <c r="B324" s="128" t="s">
        <v>1659</v>
      </c>
      <c r="C324" s="425" t="s">
        <v>1658</v>
      </c>
      <c r="D324" s="504">
        <v>11</v>
      </c>
      <c r="E324" s="439"/>
      <c r="F324" s="425"/>
    </row>
    <row r="325" spans="1:6" ht="30">
      <c r="A325" s="476"/>
      <c r="B325" s="451" t="s">
        <v>1660</v>
      </c>
      <c r="C325" s="478" t="s">
        <v>853</v>
      </c>
      <c r="D325" s="505">
        <v>9</v>
      </c>
      <c r="E325" s="479"/>
      <c r="F325" s="479"/>
    </row>
    <row r="326" spans="1:6" ht="30">
      <c r="A326" s="476"/>
      <c r="B326" s="451" t="s">
        <v>1661</v>
      </c>
      <c r="C326" s="478" t="s">
        <v>853</v>
      </c>
      <c r="D326" s="505">
        <v>8</v>
      </c>
      <c r="E326" s="479"/>
      <c r="F326" s="479"/>
    </row>
    <row r="327" spans="1:6" ht="15">
      <c r="A327" s="425"/>
      <c r="B327" s="425" t="s">
        <v>1665</v>
      </c>
      <c r="C327" s="425" t="s">
        <v>853</v>
      </c>
      <c r="D327" s="430">
        <v>1</v>
      </c>
      <c r="E327" s="425"/>
      <c r="F327" s="425"/>
    </row>
    <row r="328" spans="1:6" ht="15">
      <c r="A328" s="476"/>
      <c r="B328" s="451" t="s">
        <v>1662</v>
      </c>
      <c r="C328" s="478" t="s">
        <v>853</v>
      </c>
      <c r="D328" s="505">
        <v>5</v>
      </c>
      <c r="E328" s="479"/>
      <c r="F328" s="479"/>
    </row>
    <row r="329" spans="1:6" ht="15">
      <c r="A329" s="425"/>
      <c r="B329" s="425" t="s">
        <v>1676</v>
      </c>
      <c r="C329" s="425" t="s">
        <v>853</v>
      </c>
      <c r="D329" s="430">
        <v>3</v>
      </c>
      <c r="E329" s="425"/>
      <c r="F329" s="510"/>
    </row>
    <row r="330" spans="1:6" ht="30">
      <c r="A330" s="509"/>
      <c r="B330" s="507" t="s">
        <v>1677</v>
      </c>
      <c r="C330" s="508" t="s">
        <v>107</v>
      </c>
      <c r="D330" s="444">
        <v>1</v>
      </c>
      <c r="E330" s="455"/>
      <c r="F330" s="455"/>
    </row>
    <row r="331" spans="1:6" ht="15">
      <c r="A331" s="425"/>
      <c r="B331" s="425"/>
      <c r="C331" s="425" t="s">
        <v>107</v>
      </c>
      <c r="D331" s="430">
        <v>1</v>
      </c>
      <c r="E331" s="926"/>
      <c r="F331" s="425">
        <f>D331*E331</f>
        <v>0</v>
      </c>
    </row>
    <row r="332" spans="1:6" ht="15">
      <c r="A332" s="425"/>
      <c r="B332" s="425"/>
      <c r="C332" s="425"/>
      <c r="D332" s="430"/>
      <c r="E332" s="425"/>
      <c r="F332" s="510"/>
    </row>
    <row r="333" spans="1:6" ht="90">
      <c r="A333" s="486">
        <v>3</v>
      </c>
      <c r="B333" s="451" t="s">
        <v>1678</v>
      </c>
      <c r="C333" s="425" t="s">
        <v>853</v>
      </c>
      <c r="D333" s="430">
        <v>1</v>
      </c>
      <c r="E333" s="455"/>
      <c r="F333" s="455"/>
    </row>
    <row r="334" spans="1:6" ht="15">
      <c r="A334" s="425"/>
      <c r="B334" s="128" t="s">
        <v>1679</v>
      </c>
      <c r="C334" s="425" t="s">
        <v>1658</v>
      </c>
      <c r="D334" s="430">
        <v>1</v>
      </c>
      <c r="E334" s="439"/>
      <c r="F334" s="425"/>
    </row>
    <row r="335" spans="1:6" ht="15">
      <c r="A335" s="425"/>
      <c r="B335" s="425" t="s">
        <v>1663</v>
      </c>
      <c r="C335" s="425" t="s">
        <v>853</v>
      </c>
      <c r="D335" s="430">
        <v>4</v>
      </c>
      <c r="E335" s="510"/>
      <c r="F335" s="510"/>
    </row>
    <row r="336" spans="1:6" ht="15">
      <c r="A336" s="425"/>
      <c r="B336" s="425" t="s">
        <v>1664</v>
      </c>
      <c r="C336" s="425" t="s">
        <v>853</v>
      </c>
      <c r="D336" s="430">
        <v>12</v>
      </c>
      <c r="E336" s="510"/>
      <c r="F336" s="510"/>
    </row>
    <row r="337" spans="1:6" ht="15">
      <c r="A337" s="425"/>
      <c r="B337" s="425" t="s">
        <v>1680</v>
      </c>
      <c r="C337" s="425" t="s">
        <v>853</v>
      </c>
      <c r="D337" s="430">
        <v>12</v>
      </c>
      <c r="E337" s="510"/>
      <c r="F337" s="510"/>
    </row>
    <row r="338" spans="1:6" ht="15">
      <c r="A338" s="425"/>
      <c r="B338" s="128" t="s">
        <v>1681</v>
      </c>
      <c r="C338" s="425" t="s">
        <v>1658</v>
      </c>
      <c r="D338" s="430">
        <v>1</v>
      </c>
      <c r="E338" s="439"/>
      <c r="F338" s="425"/>
    </row>
    <row r="339" spans="1:6" ht="15">
      <c r="A339" s="425"/>
      <c r="B339" s="128" t="s">
        <v>1682</v>
      </c>
      <c r="C339" s="425" t="s">
        <v>1658</v>
      </c>
      <c r="D339" s="430">
        <v>2</v>
      </c>
      <c r="E339" s="439"/>
      <c r="F339" s="425"/>
    </row>
    <row r="340" spans="1:6" ht="15">
      <c r="A340" s="425"/>
      <c r="B340" s="128" t="s">
        <v>1683</v>
      </c>
      <c r="C340" s="425" t="s">
        <v>1658</v>
      </c>
      <c r="D340" s="430">
        <v>1</v>
      </c>
      <c r="E340" s="439"/>
      <c r="F340" s="425"/>
    </row>
    <row r="341" spans="1:6" ht="15">
      <c r="A341" s="425"/>
      <c r="B341" s="128" t="s">
        <v>1684</v>
      </c>
      <c r="C341" s="425" t="s">
        <v>1658</v>
      </c>
      <c r="D341" s="430">
        <v>12</v>
      </c>
      <c r="E341" s="439"/>
      <c r="F341" s="425"/>
    </row>
    <row r="342" spans="1:6" ht="15">
      <c r="A342" s="425"/>
      <c r="B342" s="128" t="s">
        <v>1685</v>
      </c>
      <c r="C342" s="425" t="s">
        <v>1658</v>
      </c>
      <c r="D342" s="430">
        <v>1</v>
      </c>
      <c r="E342" s="439"/>
      <c r="F342" s="425"/>
    </row>
    <row r="343" spans="1:6" ht="15">
      <c r="A343" s="425"/>
      <c r="B343" s="128" t="s">
        <v>1686</v>
      </c>
      <c r="C343" s="425" t="s">
        <v>1658</v>
      </c>
      <c r="D343" s="430">
        <v>20</v>
      </c>
      <c r="E343" s="439"/>
      <c r="F343" s="425"/>
    </row>
    <row r="344" spans="1:6" ht="15">
      <c r="A344" s="425"/>
      <c r="B344" s="128" t="s">
        <v>1687</v>
      </c>
      <c r="C344" s="425" t="s">
        <v>1658</v>
      </c>
      <c r="D344" s="430">
        <v>1</v>
      </c>
      <c r="E344" s="439"/>
      <c r="F344" s="425"/>
    </row>
    <row r="345" spans="1:6" ht="15">
      <c r="A345" s="425"/>
      <c r="B345" s="128" t="s">
        <v>1688</v>
      </c>
      <c r="C345" s="425" t="s">
        <v>1658</v>
      </c>
      <c r="D345" s="430">
        <v>4</v>
      </c>
      <c r="E345" s="439"/>
      <c r="F345" s="425"/>
    </row>
    <row r="346" spans="1:6" ht="15">
      <c r="A346" s="425"/>
      <c r="B346" s="507" t="s">
        <v>1689</v>
      </c>
      <c r="C346" s="508" t="s">
        <v>107</v>
      </c>
      <c r="D346" s="444">
        <v>1</v>
      </c>
      <c r="E346" s="439"/>
      <c r="F346" s="425"/>
    </row>
    <row r="347" spans="1:6" ht="15">
      <c r="A347" s="509"/>
      <c r="B347" s="128"/>
      <c r="C347" s="425" t="s">
        <v>107</v>
      </c>
      <c r="D347" s="430">
        <v>1</v>
      </c>
      <c r="E347" s="923"/>
      <c r="F347" s="455">
        <f>D347*E347</f>
        <v>0</v>
      </c>
    </row>
    <row r="348" spans="1:6" ht="15">
      <c r="A348" s="509"/>
      <c r="B348" s="128"/>
      <c r="C348" s="425"/>
      <c r="D348" s="447"/>
      <c r="E348" s="455"/>
      <c r="F348" s="455"/>
    </row>
    <row r="349" spans="1:6" ht="90">
      <c r="A349" s="486">
        <v>4</v>
      </c>
      <c r="B349" s="451" t="s">
        <v>1690</v>
      </c>
      <c r="C349" s="425" t="s">
        <v>853</v>
      </c>
      <c r="D349" s="430">
        <v>1</v>
      </c>
      <c r="E349" s="952"/>
      <c r="F349" s="455"/>
    </row>
    <row r="350" spans="1:6" ht="15">
      <c r="A350" s="425"/>
      <c r="B350" s="128" t="s">
        <v>1679</v>
      </c>
      <c r="C350" s="425" t="s">
        <v>1658</v>
      </c>
      <c r="D350" s="430">
        <v>1</v>
      </c>
      <c r="E350" s="439"/>
      <c r="F350" s="425"/>
    </row>
    <row r="351" spans="1:6" ht="15">
      <c r="A351" s="425"/>
      <c r="B351" s="425" t="s">
        <v>1663</v>
      </c>
      <c r="C351" s="425" t="s">
        <v>853</v>
      </c>
      <c r="D351" s="430">
        <v>2</v>
      </c>
      <c r="E351" s="510"/>
      <c r="F351" s="510"/>
    </row>
    <row r="352" spans="1:6" ht="15">
      <c r="A352" s="425"/>
      <c r="B352" s="425" t="s">
        <v>1664</v>
      </c>
      <c r="C352" s="425" t="s">
        <v>853</v>
      </c>
      <c r="D352" s="430">
        <v>20</v>
      </c>
      <c r="E352" s="510"/>
      <c r="F352" s="510"/>
    </row>
    <row r="353" spans="1:6" ht="15">
      <c r="A353" s="476"/>
      <c r="B353" s="451" t="s">
        <v>1667</v>
      </c>
      <c r="C353" s="478" t="s">
        <v>853</v>
      </c>
      <c r="D353" s="505">
        <v>2</v>
      </c>
      <c r="E353" s="479"/>
      <c r="F353" s="479"/>
    </row>
    <row r="354" spans="1:6" ht="15">
      <c r="A354" s="425"/>
      <c r="B354" s="425" t="s">
        <v>1676</v>
      </c>
      <c r="C354" s="425" t="s">
        <v>853</v>
      </c>
      <c r="D354" s="430">
        <v>4</v>
      </c>
      <c r="E354" s="425"/>
      <c r="F354" s="510"/>
    </row>
    <row r="355" spans="1:6" ht="30">
      <c r="A355" s="509"/>
      <c r="B355" s="507" t="s">
        <v>1677</v>
      </c>
      <c r="C355" s="508" t="s">
        <v>107</v>
      </c>
      <c r="D355" s="444">
        <v>1</v>
      </c>
      <c r="E355" s="455"/>
      <c r="F355" s="455"/>
    </row>
    <row r="356" spans="1:6" ht="15">
      <c r="A356" s="425"/>
      <c r="B356" s="425"/>
      <c r="C356" s="425" t="s">
        <v>107</v>
      </c>
      <c r="D356" s="430">
        <v>1</v>
      </c>
      <c r="E356" s="954"/>
      <c r="F356" s="510">
        <f>D356*E356</f>
        <v>0</v>
      </c>
    </row>
    <row r="357" spans="1:6" ht="15">
      <c r="A357" s="509"/>
      <c r="B357" s="128"/>
      <c r="C357" s="425"/>
      <c r="D357" s="447"/>
      <c r="E357" s="455"/>
      <c r="F357" s="455"/>
    </row>
    <row r="358" spans="1:6" ht="15">
      <c r="A358" s="509"/>
      <c r="B358" s="128"/>
      <c r="C358" s="425"/>
      <c r="D358" s="438"/>
      <c r="E358" s="455"/>
      <c r="F358" s="455"/>
    </row>
    <row r="359" spans="1:6" ht="90">
      <c r="A359" s="486">
        <v>5</v>
      </c>
      <c r="B359" s="451" t="s">
        <v>1691</v>
      </c>
      <c r="C359" s="425"/>
      <c r="D359" s="425"/>
      <c r="E359" s="274"/>
      <c r="F359" s="425"/>
    </row>
    <row r="360" spans="1:6" ht="15">
      <c r="A360" s="476"/>
      <c r="B360" s="451" t="s">
        <v>1692</v>
      </c>
      <c r="C360" s="478" t="s">
        <v>853</v>
      </c>
      <c r="D360" s="505">
        <v>12</v>
      </c>
      <c r="E360" s="493"/>
      <c r="F360" s="479"/>
    </row>
    <row r="361" spans="1:6" ht="15">
      <c r="A361" s="476"/>
      <c r="B361" s="451" t="s">
        <v>1693</v>
      </c>
      <c r="C361" s="478" t="s">
        <v>853</v>
      </c>
      <c r="D361" s="505">
        <v>2</v>
      </c>
      <c r="E361" s="493"/>
      <c r="F361" s="479"/>
    </row>
    <row r="362" spans="1:6" ht="15">
      <c r="A362" s="476"/>
      <c r="B362" s="451" t="s">
        <v>1694</v>
      </c>
      <c r="C362" s="478" t="s">
        <v>853</v>
      </c>
      <c r="D362" s="505">
        <v>1</v>
      </c>
      <c r="E362" s="493"/>
      <c r="F362" s="479"/>
    </row>
    <row r="363" spans="1:6" ht="15">
      <c r="A363" s="476"/>
      <c r="B363" s="511" t="s">
        <v>1695</v>
      </c>
      <c r="C363" s="512" t="s">
        <v>1696</v>
      </c>
      <c r="D363" s="513">
        <v>0.1</v>
      </c>
      <c r="E363" s="493"/>
      <c r="F363" s="479"/>
    </row>
    <row r="364" spans="1:6" ht="15">
      <c r="A364" s="514"/>
      <c r="B364" s="498" t="s">
        <v>1697</v>
      </c>
      <c r="C364" s="515" t="s">
        <v>107</v>
      </c>
      <c r="D364" s="516">
        <v>3</v>
      </c>
      <c r="E364" s="927"/>
      <c r="F364" s="479">
        <f>D364*E364</f>
        <v>0</v>
      </c>
    </row>
    <row r="365" spans="1:6" ht="15">
      <c r="A365" s="487"/>
      <c r="B365" s="477" t="s">
        <v>147</v>
      </c>
      <c r="C365" s="430"/>
      <c r="D365" s="438"/>
      <c r="E365" s="425"/>
      <c r="F365" s="425"/>
    </row>
    <row r="366" spans="1:6" ht="15">
      <c r="A366" s="487"/>
      <c r="B366" s="425"/>
      <c r="C366" s="430"/>
      <c r="D366" s="438"/>
      <c r="E366" s="425"/>
      <c r="F366" s="517">
        <f>SUM(F297:F365)</f>
        <v>0</v>
      </c>
    </row>
    <row r="367" spans="1:6" ht="15">
      <c r="A367" s="425"/>
      <c r="B367" s="425"/>
      <c r="C367" s="430"/>
      <c r="D367" s="447"/>
      <c r="E367" s="428"/>
      <c r="F367" s="429"/>
    </row>
    <row r="368" spans="1:6" ht="15">
      <c r="A368" s="426"/>
      <c r="B368" s="518" t="s">
        <v>1698</v>
      </c>
      <c r="C368" s="425"/>
      <c r="D368" s="425"/>
      <c r="E368" s="425"/>
      <c r="F368" s="425"/>
    </row>
    <row r="369" spans="1:6" ht="15">
      <c r="A369" s="426"/>
      <c r="B369" s="426" t="s">
        <v>1699</v>
      </c>
      <c r="C369" s="425"/>
      <c r="D369" s="425"/>
      <c r="E369" s="425"/>
      <c r="F369" s="425"/>
    </row>
    <row r="370" spans="1:6" ht="15">
      <c r="A370" s="431" t="s">
        <v>1495</v>
      </c>
      <c r="B370" s="127" t="s">
        <v>1496</v>
      </c>
      <c r="C370" s="432" t="s">
        <v>1497</v>
      </c>
      <c r="D370" s="434" t="s">
        <v>1498</v>
      </c>
      <c r="E370" s="434" t="s">
        <v>1499</v>
      </c>
      <c r="F370" s="435" t="s">
        <v>1500</v>
      </c>
    </row>
    <row r="371" spans="1:6" ht="30">
      <c r="A371" s="519"/>
      <c r="B371" s="127" t="s">
        <v>1700</v>
      </c>
      <c r="C371" s="520"/>
      <c r="D371" s="521"/>
      <c r="E371" s="522"/>
      <c r="F371" s="523"/>
    </row>
    <row r="372" spans="1:6" ht="15">
      <c r="A372" s="476"/>
      <c r="B372" s="127"/>
      <c r="C372" s="492"/>
      <c r="D372" s="524"/>
      <c r="E372" s="493"/>
      <c r="F372" s="479"/>
    </row>
    <row r="373" spans="1:6" ht="45">
      <c r="A373" s="476"/>
      <c r="B373" s="451" t="s">
        <v>1701</v>
      </c>
      <c r="C373" s="425"/>
      <c r="D373" s="425"/>
      <c r="E373" s="493"/>
      <c r="F373" s="493"/>
    </row>
    <row r="374" spans="1:6" ht="15">
      <c r="A374" s="476"/>
      <c r="B374" s="451"/>
      <c r="C374" s="425"/>
      <c r="D374" s="425"/>
      <c r="E374" s="493"/>
      <c r="F374" s="493"/>
    </row>
    <row r="375" spans="1:6" ht="90">
      <c r="A375" s="476" t="s">
        <v>1550</v>
      </c>
      <c r="B375" s="451" t="s">
        <v>1702</v>
      </c>
      <c r="C375" s="425"/>
      <c r="D375" s="425"/>
      <c r="E375" s="493"/>
      <c r="F375" s="493"/>
    </row>
    <row r="376" spans="1:6" ht="15">
      <c r="A376" s="476"/>
      <c r="B376" s="451" t="s">
        <v>1703</v>
      </c>
      <c r="C376" s="425" t="s">
        <v>1575</v>
      </c>
      <c r="D376" s="430">
        <v>240</v>
      </c>
      <c r="E376" s="923"/>
      <c r="F376" s="493">
        <f>D376*E376</f>
        <v>0</v>
      </c>
    </row>
    <row r="377" spans="1:6" ht="15">
      <c r="A377" s="476"/>
      <c r="B377" s="451" t="s">
        <v>1704</v>
      </c>
      <c r="C377" s="425" t="s">
        <v>1575</v>
      </c>
      <c r="D377" s="430">
        <v>90</v>
      </c>
      <c r="E377" s="923"/>
      <c r="F377" s="493">
        <f>D377*E377</f>
        <v>0</v>
      </c>
    </row>
    <row r="378" spans="1:6" ht="15">
      <c r="A378" s="476"/>
      <c r="B378" s="451" t="s">
        <v>1705</v>
      </c>
      <c r="C378" s="425" t="s">
        <v>1575</v>
      </c>
      <c r="D378" s="430">
        <v>120</v>
      </c>
      <c r="E378" s="923"/>
      <c r="F378" s="493">
        <f>D378*E378</f>
        <v>0</v>
      </c>
    </row>
    <row r="379" spans="1:6" ht="15">
      <c r="A379" s="476"/>
      <c r="B379" s="451" t="s">
        <v>1706</v>
      </c>
      <c r="C379" s="425" t="s">
        <v>1575</v>
      </c>
      <c r="D379" s="430">
        <v>180</v>
      </c>
      <c r="E379" s="923"/>
      <c r="F379" s="493">
        <f>D379*E379</f>
        <v>0</v>
      </c>
    </row>
    <row r="380" spans="1:6" ht="15">
      <c r="A380" s="476"/>
      <c r="B380" s="451"/>
      <c r="C380" s="425"/>
      <c r="D380" s="425"/>
      <c r="E380" s="455"/>
      <c r="F380" s="493"/>
    </row>
    <row r="381" spans="1:6" ht="60">
      <c r="A381" s="451"/>
      <c r="B381" s="451" t="s">
        <v>1707</v>
      </c>
      <c r="C381" s="128" t="s">
        <v>853</v>
      </c>
      <c r="D381" s="484">
        <v>1</v>
      </c>
      <c r="E381" s="455"/>
      <c r="F381" s="493"/>
    </row>
    <row r="382" spans="1:6" ht="15">
      <c r="A382" s="451"/>
      <c r="B382" s="425" t="s">
        <v>1708</v>
      </c>
      <c r="C382" s="425" t="s">
        <v>853</v>
      </c>
      <c r="D382" s="484">
        <v>3</v>
      </c>
      <c r="E382" s="455"/>
      <c r="F382" s="493"/>
    </row>
    <row r="383" spans="1:6" ht="15">
      <c r="A383" s="451"/>
      <c r="B383" s="425" t="s">
        <v>1709</v>
      </c>
      <c r="C383" s="425" t="s">
        <v>853</v>
      </c>
      <c r="D383" s="484">
        <v>18</v>
      </c>
      <c r="E383" s="455"/>
      <c r="F383" s="493"/>
    </row>
    <row r="384" spans="1:6" ht="15">
      <c r="A384" s="451"/>
      <c r="B384" s="425" t="s">
        <v>1710</v>
      </c>
      <c r="C384" s="425" t="s">
        <v>853</v>
      </c>
      <c r="D384" s="484">
        <v>3</v>
      </c>
      <c r="E384" s="455"/>
      <c r="F384" s="493"/>
    </row>
    <row r="385" spans="1:6" ht="15">
      <c r="A385" s="451"/>
      <c r="B385" s="128" t="s">
        <v>1711</v>
      </c>
      <c r="C385" s="128" t="s">
        <v>853</v>
      </c>
      <c r="D385" s="484">
        <v>1</v>
      </c>
      <c r="E385" s="455"/>
      <c r="F385" s="493"/>
    </row>
    <row r="386" spans="1:6" ht="30">
      <c r="A386" s="451"/>
      <c r="B386" s="507" t="s">
        <v>1712</v>
      </c>
      <c r="C386" s="507" t="s">
        <v>853</v>
      </c>
      <c r="D386" s="525">
        <v>1</v>
      </c>
      <c r="E386" s="455"/>
      <c r="F386" s="493"/>
    </row>
    <row r="387" spans="1:6" ht="15">
      <c r="A387" s="451"/>
      <c r="B387" s="128"/>
      <c r="C387" s="128" t="s">
        <v>107</v>
      </c>
      <c r="D387" s="484">
        <v>1</v>
      </c>
      <c r="E387" s="923"/>
      <c r="F387" s="493">
        <f>D387*E387</f>
        <v>0</v>
      </c>
    </row>
    <row r="388" spans="1:6" ht="15">
      <c r="A388" s="476"/>
      <c r="B388" s="451"/>
      <c r="C388" s="425"/>
      <c r="D388" s="526"/>
      <c r="E388" s="923"/>
      <c r="F388" s="493"/>
    </row>
    <row r="389" spans="1:6" ht="15">
      <c r="A389" s="425">
        <v>4</v>
      </c>
      <c r="B389" s="425" t="s">
        <v>1713</v>
      </c>
      <c r="C389" s="425"/>
      <c r="D389" s="425"/>
      <c r="E389" s="923"/>
      <c r="F389" s="493"/>
    </row>
    <row r="390" spans="1:6" ht="15">
      <c r="A390" s="425"/>
      <c r="B390" s="425" t="s">
        <v>1714</v>
      </c>
      <c r="C390" s="425" t="s">
        <v>1575</v>
      </c>
      <c r="D390" s="430">
        <v>80</v>
      </c>
      <c r="E390" s="923"/>
      <c r="F390" s="493">
        <f>D390*E390</f>
        <v>0</v>
      </c>
    </row>
    <row r="391" spans="1:6" ht="15">
      <c r="A391" s="425"/>
      <c r="B391" s="425" t="s">
        <v>1715</v>
      </c>
      <c r="C391" s="425" t="s">
        <v>1575</v>
      </c>
      <c r="D391" s="430">
        <v>680</v>
      </c>
      <c r="E391" s="923"/>
      <c r="F391" s="493">
        <f>D391*E391</f>
        <v>0</v>
      </c>
    </row>
    <row r="392" spans="1:6" ht="15">
      <c r="A392" s="476"/>
      <c r="B392" s="451"/>
      <c r="C392" s="425"/>
      <c r="D392" s="526"/>
      <c r="E392" s="923"/>
      <c r="F392" s="493"/>
    </row>
    <row r="393" spans="1:6" ht="15">
      <c r="A393" s="425">
        <v>5</v>
      </c>
      <c r="B393" s="425" t="s">
        <v>1716</v>
      </c>
      <c r="C393" s="425"/>
      <c r="D393" s="504"/>
      <c r="E393" s="923"/>
      <c r="F393" s="493"/>
    </row>
    <row r="394" spans="1:6" ht="15">
      <c r="A394" s="425"/>
      <c r="B394" s="425" t="s">
        <v>1717</v>
      </c>
      <c r="C394" s="425" t="s">
        <v>1575</v>
      </c>
      <c r="D394" s="504">
        <v>80</v>
      </c>
      <c r="E394" s="923"/>
      <c r="F394" s="493">
        <f>D394*E394</f>
        <v>0</v>
      </c>
    </row>
    <row r="395" spans="1:6" ht="15">
      <c r="A395" s="425"/>
      <c r="B395" s="425" t="s">
        <v>1718</v>
      </c>
      <c r="C395" s="425" t="s">
        <v>1575</v>
      </c>
      <c r="D395" s="504">
        <v>50</v>
      </c>
      <c r="E395" s="923"/>
      <c r="F395" s="493">
        <f>D395*E395</f>
        <v>0</v>
      </c>
    </row>
    <row r="396" spans="1:6" ht="15">
      <c r="A396" s="425"/>
      <c r="B396" s="425"/>
      <c r="C396" s="425"/>
      <c r="D396" s="472"/>
      <c r="E396" s="923"/>
      <c r="F396" s="493"/>
    </row>
    <row r="397" spans="1:6" ht="15">
      <c r="A397" s="425">
        <v>6</v>
      </c>
      <c r="B397" s="425" t="s">
        <v>1719</v>
      </c>
      <c r="C397" s="425" t="s">
        <v>853</v>
      </c>
      <c r="D397" s="504">
        <v>36</v>
      </c>
      <c r="E397" s="923"/>
      <c r="F397" s="493">
        <f>D397*E397</f>
        <v>0</v>
      </c>
    </row>
    <row r="398" spans="1:6" ht="15">
      <c r="A398" s="425"/>
      <c r="B398" s="425"/>
      <c r="C398" s="425"/>
      <c r="D398" s="472"/>
      <c r="E398" s="923"/>
      <c r="F398" s="493"/>
    </row>
    <row r="399" spans="1:6" ht="30">
      <c r="A399" s="476" t="s">
        <v>1720</v>
      </c>
      <c r="B399" s="451" t="s">
        <v>1721</v>
      </c>
      <c r="C399" s="425" t="s">
        <v>107</v>
      </c>
      <c r="D399" s="526">
        <v>1</v>
      </c>
      <c r="E399" s="923"/>
      <c r="F399" s="493">
        <f>D399*E399</f>
        <v>0</v>
      </c>
    </row>
    <row r="400" spans="1:6" ht="15">
      <c r="A400" s="476"/>
      <c r="B400" s="451"/>
      <c r="C400" s="425"/>
      <c r="D400" s="526"/>
      <c r="E400" s="923"/>
      <c r="F400" s="493"/>
    </row>
    <row r="401" spans="1:6" ht="30">
      <c r="A401" s="476" t="s">
        <v>1722</v>
      </c>
      <c r="B401" s="451" t="s">
        <v>1723</v>
      </c>
      <c r="C401" s="425" t="s">
        <v>107</v>
      </c>
      <c r="D401" s="526">
        <v>1</v>
      </c>
      <c r="E401" s="923"/>
      <c r="F401" s="493">
        <f>D401*E401</f>
        <v>0</v>
      </c>
    </row>
    <row r="402" spans="1:6" ht="15">
      <c r="A402" s="527"/>
      <c r="B402" s="511"/>
      <c r="C402" s="508"/>
      <c r="D402" s="528"/>
      <c r="E402" s="928"/>
      <c r="F402" s="479"/>
    </row>
    <row r="403" spans="1:6" ht="15">
      <c r="A403" s="476"/>
      <c r="B403" s="451" t="s">
        <v>147</v>
      </c>
      <c r="C403" s="475"/>
      <c r="D403" s="430"/>
      <c r="E403" s="479"/>
      <c r="F403" s="479"/>
    </row>
    <row r="404" spans="1:6" ht="15">
      <c r="A404" s="476"/>
      <c r="B404" s="451"/>
      <c r="C404" s="475"/>
      <c r="D404" s="430"/>
      <c r="E404" s="479"/>
      <c r="F404" s="479"/>
    </row>
    <row r="405" spans="1:6" ht="15">
      <c r="A405" s="476"/>
      <c r="B405" s="451"/>
      <c r="C405" s="492"/>
      <c r="D405" s="524"/>
      <c r="E405" s="479"/>
      <c r="F405" s="479"/>
    </row>
    <row r="406" spans="1:6" ht="30">
      <c r="A406" s="529"/>
      <c r="B406" s="530" t="str">
        <f>B371</f>
        <v> 1.4.1 ELEKTROINSTALACIJE - OGREVANJE ŽLEBOV IN ODTOKOV</v>
      </c>
      <c r="C406" s="531"/>
      <c r="D406" s="532"/>
      <c r="E406" s="533"/>
      <c r="F406" s="533"/>
    </row>
    <row r="407" spans="1:6" ht="15">
      <c r="A407" s="534"/>
      <c r="B407" s="535"/>
      <c r="C407" s="536"/>
      <c r="D407" s="537"/>
      <c r="E407" s="538"/>
      <c r="F407" s="539"/>
    </row>
    <row r="408" spans="1:6" ht="15">
      <c r="A408" s="540"/>
      <c r="B408" s="127" t="str">
        <f>B368</f>
        <v> 1.4 Elektroinstalacije ogrevanja</v>
      </c>
      <c r="C408" s="541"/>
      <c r="D408" s="542"/>
      <c r="E408" s="522"/>
      <c r="F408" s="523">
        <f>SUM(F371:F401)</f>
        <v>0</v>
      </c>
    </row>
    <row r="409" spans="1:6" ht="15">
      <c r="A409" s="425"/>
      <c r="B409" s="425"/>
      <c r="C409" s="430"/>
      <c r="D409" s="447"/>
      <c r="E409" s="428"/>
      <c r="F409" s="429"/>
    </row>
    <row r="410" spans="1:6" ht="15">
      <c r="A410" s="426"/>
      <c r="B410" s="518" t="s">
        <v>1724</v>
      </c>
      <c r="C410" s="425"/>
      <c r="D410" s="425"/>
      <c r="E410" s="425"/>
      <c r="F410" s="425"/>
    </row>
    <row r="411" spans="1:6" ht="15">
      <c r="A411" s="426"/>
      <c r="B411" s="426" t="s">
        <v>1699</v>
      </c>
      <c r="C411" s="425"/>
      <c r="D411" s="425"/>
      <c r="E411" s="425"/>
      <c r="F411" s="425"/>
    </row>
    <row r="412" spans="1:6" ht="15">
      <c r="A412" s="431" t="s">
        <v>1495</v>
      </c>
      <c r="B412" s="127" t="s">
        <v>1496</v>
      </c>
      <c r="C412" s="432" t="s">
        <v>1497</v>
      </c>
      <c r="D412" s="434" t="s">
        <v>1498</v>
      </c>
      <c r="E412" s="434" t="s">
        <v>1499</v>
      </c>
      <c r="F412" s="435" t="s">
        <v>1500</v>
      </c>
    </row>
    <row r="413" spans="1:6" ht="60">
      <c r="A413" s="425"/>
      <c r="B413" s="128" t="s">
        <v>1725</v>
      </c>
      <c r="C413" s="425"/>
      <c r="D413" s="425"/>
      <c r="E413" s="425"/>
      <c r="F413" s="425"/>
    </row>
    <row r="414" spans="1:6" ht="30">
      <c r="A414" s="425"/>
      <c r="B414" s="128" t="s">
        <v>1726</v>
      </c>
      <c r="C414" s="425"/>
      <c r="D414" s="425"/>
      <c r="E414" s="425"/>
      <c r="F414" s="425"/>
    </row>
    <row r="415" spans="1:6" ht="15">
      <c r="A415" s="425"/>
      <c r="B415" s="128" t="s">
        <v>1727</v>
      </c>
      <c r="C415" s="425"/>
      <c r="D415" s="425"/>
      <c r="E415" s="425"/>
      <c r="F415" s="425"/>
    </row>
    <row r="416" spans="1:6" ht="15">
      <c r="A416" s="425"/>
      <c r="B416" s="128" t="s">
        <v>1728</v>
      </c>
      <c r="C416" s="425"/>
      <c r="D416" s="425"/>
      <c r="E416" s="425"/>
      <c r="F416" s="425"/>
    </row>
    <row r="417" spans="1:6" ht="30">
      <c r="A417" s="425"/>
      <c r="B417" s="128" t="s">
        <v>1729</v>
      </c>
      <c r="C417" s="425"/>
      <c r="D417" s="425"/>
      <c r="E417" s="425"/>
      <c r="F417" s="425"/>
    </row>
    <row r="418" spans="1:6" ht="30">
      <c r="A418" s="425"/>
      <c r="B418" s="128" t="s">
        <v>1730</v>
      </c>
      <c r="C418" s="425"/>
      <c r="D418" s="425"/>
      <c r="E418" s="425"/>
      <c r="F418" s="425"/>
    </row>
    <row r="419" spans="1:6" ht="45">
      <c r="A419" s="425"/>
      <c r="B419" s="128" t="s">
        <v>1731</v>
      </c>
      <c r="C419" s="425"/>
      <c r="D419" s="425"/>
      <c r="E419" s="425"/>
      <c r="F419" s="425"/>
    </row>
    <row r="420" spans="1:6" ht="15">
      <c r="A420" s="425"/>
      <c r="B420" s="128" t="s">
        <v>1732</v>
      </c>
      <c r="C420" s="425"/>
      <c r="D420" s="425"/>
      <c r="E420" s="425"/>
      <c r="F420" s="425"/>
    </row>
    <row r="421" spans="1:6" ht="60">
      <c r="A421" s="425"/>
      <c r="B421" s="128" t="s">
        <v>1733</v>
      </c>
      <c r="C421" s="425"/>
      <c r="D421" s="425"/>
      <c r="E421" s="425"/>
      <c r="F421" s="425"/>
    </row>
    <row r="422" spans="1:6" ht="60">
      <c r="A422" s="425"/>
      <c r="B422" s="128" t="s">
        <v>1734</v>
      </c>
      <c r="C422" s="425"/>
      <c r="D422" s="425"/>
      <c r="E422" s="425"/>
      <c r="F422" s="425"/>
    </row>
    <row r="423" spans="1:6" ht="45">
      <c r="A423" s="425"/>
      <c r="B423" s="128" t="s">
        <v>1735</v>
      </c>
      <c r="C423" s="425"/>
      <c r="D423" s="425"/>
      <c r="E423" s="425"/>
      <c r="F423" s="425"/>
    </row>
    <row r="424" spans="1:6" ht="30">
      <c r="A424" s="425"/>
      <c r="B424" s="128" t="s">
        <v>1736</v>
      </c>
      <c r="C424" s="425"/>
      <c r="D424" s="425"/>
      <c r="E424" s="425"/>
      <c r="F424" s="425"/>
    </row>
    <row r="425" spans="1:6" ht="30">
      <c r="A425" s="425"/>
      <c r="B425" s="128" t="s">
        <v>1737</v>
      </c>
      <c r="C425" s="425"/>
      <c r="D425" s="425"/>
      <c r="E425" s="425"/>
      <c r="F425" s="425"/>
    </row>
    <row r="426" spans="1:6" ht="15">
      <c r="A426" s="425"/>
      <c r="B426" s="128" t="s">
        <v>1738</v>
      </c>
      <c r="C426" s="425"/>
      <c r="D426" s="425"/>
      <c r="E426" s="425"/>
      <c r="F426" s="425"/>
    </row>
    <row r="427" spans="1:6" ht="30">
      <c r="A427" s="425"/>
      <c r="B427" s="128" t="s">
        <v>1739</v>
      </c>
      <c r="C427" s="425"/>
      <c r="D427" s="425"/>
      <c r="E427" s="425"/>
      <c r="F427" s="425"/>
    </row>
    <row r="428" spans="1:6" ht="30">
      <c r="A428" s="425"/>
      <c r="B428" s="128" t="s">
        <v>1740</v>
      </c>
      <c r="C428" s="425"/>
      <c r="D428" s="425"/>
      <c r="E428" s="425"/>
      <c r="F428" s="425"/>
    </row>
    <row r="429" spans="1:6" ht="30">
      <c r="A429" s="425"/>
      <c r="B429" s="128" t="s">
        <v>1741</v>
      </c>
      <c r="C429" s="425"/>
      <c r="D429" s="425"/>
      <c r="E429" s="425"/>
      <c r="F429" s="425"/>
    </row>
    <row r="430" spans="1:6" ht="15">
      <c r="A430" s="425"/>
      <c r="B430" s="128" t="s">
        <v>1742</v>
      </c>
      <c r="C430" s="425"/>
      <c r="D430" s="425"/>
      <c r="E430" s="425"/>
      <c r="F430" s="425"/>
    </row>
    <row r="431" spans="1:6" ht="15">
      <c r="A431" s="425"/>
      <c r="B431" s="128"/>
      <c r="C431" s="425"/>
      <c r="D431" s="425"/>
      <c r="E431" s="425"/>
      <c r="F431" s="425"/>
    </row>
    <row r="432" spans="1:6" ht="15">
      <c r="A432" s="425"/>
      <c r="B432" s="128" t="s">
        <v>1743</v>
      </c>
      <c r="C432" s="425"/>
      <c r="D432" s="425"/>
      <c r="E432" s="425"/>
      <c r="F432" s="425"/>
    </row>
    <row r="433" spans="1:6" ht="15">
      <c r="A433" s="425"/>
      <c r="B433" s="128" t="s">
        <v>1744</v>
      </c>
      <c r="C433" s="425"/>
      <c r="D433" s="425"/>
      <c r="E433" s="425"/>
      <c r="F433" s="425"/>
    </row>
    <row r="434" spans="1:6" ht="30">
      <c r="A434" s="425"/>
      <c r="B434" s="128" t="s">
        <v>1745</v>
      </c>
      <c r="C434" s="425"/>
      <c r="D434" s="425"/>
      <c r="E434" s="425"/>
      <c r="F434" s="425"/>
    </row>
    <row r="435" spans="1:6" ht="15">
      <c r="A435" s="425"/>
      <c r="B435" s="128" t="s">
        <v>1746</v>
      </c>
      <c r="C435" s="425" t="s">
        <v>853</v>
      </c>
      <c r="D435" s="425">
        <v>1</v>
      </c>
      <c r="E435" s="928"/>
      <c r="F435" s="493">
        <f>D435*E435</f>
        <v>0</v>
      </c>
    </row>
    <row r="436" spans="1:6" ht="15">
      <c r="A436" s="527"/>
      <c r="B436" s="511"/>
      <c r="C436" s="508"/>
      <c r="D436" s="528"/>
      <c r="E436" s="543"/>
      <c r="F436" s="543"/>
    </row>
    <row r="437" spans="1:6" ht="15">
      <c r="A437" s="476"/>
      <c r="B437" s="451" t="s">
        <v>147</v>
      </c>
      <c r="C437" s="475"/>
      <c r="D437" s="430"/>
      <c r="E437" s="479"/>
      <c r="F437" s="479">
        <f>SUM(F435:F436)</f>
        <v>0</v>
      </c>
    </row>
    <row r="438" spans="1:6" ht="15">
      <c r="A438" s="425"/>
      <c r="B438" s="425"/>
      <c r="C438" s="430"/>
      <c r="D438" s="447"/>
      <c r="E438" s="428"/>
      <c r="F438" s="429"/>
    </row>
    <row r="439" spans="1:6" ht="15">
      <c r="A439" s="425"/>
      <c r="B439" s="63" t="s">
        <v>1747</v>
      </c>
      <c r="C439" s="430"/>
      <c r="D439" s="428"/>
      <c r="E439" s="439"/>
      <c r="F439" s="425"/>
    </row>
    <row r="440" spans="1:6" ht="15">
      <c r="A440" s="431" t="s">
        <v>1495</v>
      </c>
      <c r="B440" s="127" t="s">
        <v>1496</v>
      </c>
      <c r="C440" s="432" t="s">
        <v>1497</v>
      </c>
      <c r="D440" s="434" t="s">
        <v>1498</v>
      </c>
      <c r="E440" s="434" t="s">
        <v>1499</v>
      </c>
      <c r="F440" s="435" t="s">
        <v>1500</v>
      </c>
    </row>
    <row r="441" spans="1:6" ht="105">
      <c r="A441" s="544">
        <v>1</v>
      </c>
      <c r="B441" s="451" t="s">
        <v>1748</v>
      </c>
      <c r="C441" s="545"/>
      <c r="D441" s="546"/>
      <c r="E441" s="547"/>
      <c r="F441" s="547"/>
    </row>
    <row r="442" spans="1:6" ht="30">
      <c r="A442" s="544"/>
      <c r="B442" s="451" t="s">
        <v>1749</v>
      </c>
      <c r="C442" s="545" t="s">
        <v>853</v>
      </c>
      <c r="D442" s="546">
        <v>1</v>
      </c>
      <c r="E442" s="929"/>
      <c r="F442" s="547">
        <f>D442*E442</f>
        <v>0</v>
      </c>
    </row>
    <row r="443" spans="1:6" ht="15">
      <c r="A443" s="544"/>
      <c r="B443" s="451"/>
      <c r="C443" s="545"/>
      <c r="D443" s="546"/>
      <c r="E443" s="547"/>
      <c r="F443" s="547"/>
    </row>
    <row r="444" spans="1:6" ht="75">
      <c r="A444" s="544">
        <f>A441+1</f>
        <v>2</v>
      </c>
      <c r="B444" s="451" t="s">
        <v>1750</v>
      </c>
      <c r="C444" s="545" t="s">
        <v>107</v>
      </c>
      <c r="D444" s="495">
        <v>1</v>
      </c>
      <c r="E444" s="928"/>
      <c r="F444" s="479">
        <f>D444*E444</f>
        <v>0</v>
      </c>
    </row>
    <row r="445" spans="1:6" ht="15">
      <c r="A445" s="548"/>
      <c r="B445" s="128"/>
      <c r="C445" s="545"/>
      <c r="D445" s="129"/>
      <c r="E445" s="479"/>
      <c r="F445" s="479"/>
    </row>
    <row r="446" spans="1:6" ht="15">
      <c r="A446" s="458"/>
      <c r="B446" s="549"/>
      <c r="C446" s="549"/>
      <c r="D446" s="549"/>
      <c r="E446" s="549"/>
      <c r="F446" s="549"/>
    </row>
    <row r="447" spans="1:6" ht="15">
      <c r="A447" s="464"/>
      <c r="B447" s="128"/>
      <c r="C447" s="128"/>
      <c r="D447" s="128"/>
      <c r="E447" s="128"/>
      <c r="F447" s="128"/>
    </row>
    <row r="448" spans="1:6" ht="15">
      <c r="A448" s="436"/>
      <c r="B448" s="128" t="s">
        <v>147</v>
      </c>
      <c r="C448" s="128"/>
      <c r="D448" s="128"/>
      <c r="F448" s="485">
        <f>SUM(F442:F444)</f>
        <v>0</v>
      </c>
    </row>
    <row r="449" spans="1:6" ht="15">
      <c r="A449" s="425"/>
      <c r="B449" s="425"/>
      <c r="C449" s="430"/>
      <c r="D449" s="447"/>
      <c r="E449" s="428"/>
      <c r="F449" s="429"/>
    </row>
    <row r="450" spans="1:6" ht="15">
      <c r="A450" s="436"/>
      <c r="B450" s="127" t="s">
        <v>1751</v>
      </c>
      <c r="C450" s="438"/>
      <c r="D450" s="439"/>
      <c r="E450" s="439"/>
      <c r="F450" s="438"/>
    </row>
    <row r="451" spans="1:6" ht="15">
      <c r="A451" s="436"/>
      <c r="B451" s="451" t="s">
        <v>1752</v>
      </c>
      <c r="C451" s="438"/>
      <c r="D451" s="439"/>
      <c r="E451" s="439"/>
      <c r="F451" s="438"/>
    </row>
    <row r="452" spans="1:6" ht="15">
      <c r="A452" s="431" t="s">
        <v>1495</v>
      </c>
      <c r="B452" s="127" t="s">
        <v>1496</v>
      </c>
      <c r="C452" s="432" t="s">
        <v>1497</v>
      </c>
      <c r="D452" s="434" t="s">
        <v>1498</v>
      </c>
      <c r="E452" s="434" t="s">
        <v>1499</v>
      </c>
      <c r="F452" s="435" t="s">
        <v>1500</v>
      </c>
    </row>
    <row r="453" spans="1:6" ht="30">
      <c r="A453" s="550" t="s">
        <v>1550</v>
      </c>
      <c r="B453" s="551" t="s">
        <v>1753</v>
      </c>
      <c r="C453" s="425" t="s">
        <v>1575</v>
      </c>
      <c r="D453" s="425">
        <v>740</v>
      </c>
      <c r="E453" s="930"/>
      <c r="F453" s="468">
        <f aca="true" t="shared" si="5" ref="F453:F484">D453*E453</f>
        <v>0</v>
      </c>
    </row>
    <row r="454" spans="1:6" ht="15">
      <c r="A454" s="550"/>
      <c r="B454" s="425"/>
      <c r="C454" s="425"/>
      <c r="D454" s="425"/>
      <c r="E454" s="926"/>
      <c r="F454" s="468">
        <f t="shared" si="5"/>
        <v>0</v>
      </c>
    </row>
    <row r="455" spans="1:6" ht="30">
      <c r="A455" s="550">
        <v>2</v>
      </c>
      <c r="B455" s="551" t="s">
        <v>1754</v>
      </c>
      <c r="C455" s="425" t="s">
        <v>1575</v>
      </c>
      <c r="D455" s="425">
        <v>210</v>
      </c>
      <c r="E455" s="930"/>
      <c r="F455" s="468">
        <f t="shared" si="5"/>
        <v>0</v>
      </c>
    </row>
    <row r="456" spans="1:6" ht="15">
      <c r="A456" s="550"/>
      <c r="B456" s="425"/>
      <c r="C456" s="425"/>
      <c r="D456" s="425"/>
      <c r="E456" s="930"/>
      <c r="F456" s="468">
        <f t="shared" si="5"/>
        <v>0</v>
      </c>
    </row>
    <row r="457" spans="1:6" ht="15">
      <c r="A457" s="550">
        <v>3</v>
      </c>
      <c r="B457" s="551" t="s">
        <v>1755</v>
      </c>
      <c r="C457" s="425" t="s">
        <v>1575</v>
      </c>
      <c r="D457" s="425">
        <v>390</v>
      </c>
      <c r="E457" s="930"/>
      <c r="F457" s="468">
        <f t="shared" si="5"/>
        <v>0</v>
      </c>
    </row>
    <row r="458" spans="1:6" ht="15">
      <c r="A458" s="550"/>
      <c r="B458" s="551"/>
      <c r="C458" s="425"/>
      <c r="D458" s="425"/>
      <c r="E458" s="930"/>
      <c r="F458" s="468">
        <f t="shared" si="5"/>
        <v>0</v>
      </c>
    </row>
    <row r="459" spans="1:6" ht="30">
      <c r="A459" s="550">
        <v>4</v>
      </c>
      <c r="B459" s="551" t="s">
        <v>1756</v>
      </c>
      <c r="C459" s="425" t="s">
        <v>1575</v>
      </c>
      <c r="D459" s="425">
        <v>30</v>
      </c>
      <c r="E459" s="930"/>
      <c r="F459" s="468">
        <f t="shared" si="5"/>
        <v>0</v>
      </c>
    </row>
    <row r="460" spans="1:6" ht="15">
      <c r="A460" s="550"/>
      <c r="B460" s="551"/>
      <c r="C460" s="425"/>
      <c r="D460" s="425"/>
      <c r="E460" s="930"/>
      <c r="F460" s="468">
        <f t="shared" si="5"/>
        <v>0</v>
      </c>
    </row>
    <row r="461" spans="1:6" ht="45">
      <c r="A461" s="489">
        <f>A459+1</f>
        <v>5</v>
      </c>
      <c r="B461" s="451" t="s">
        <v>1757</v>
      </c>
      <c r="C461" s="425"/>
      <c r="D461" s="447"/>
      <c r="E461" s="930"/>
      <c r="F461" s="468">
        <f t="shared" si="5"/>
        <v>0</v>
      </c>
    </row>
    <row r="462" spans="1:6" ht="17.25">
      <c r="A462" s="436"/>
      <c r="B462" s="448" t="s">
        <v>1758</v>
      </c>
      <c r="C462" s="425" t="s">
        <v>1575</v>
      </c>
      <c r="D462" s="447">
        <v>110</v>
      </c>
      <c r="E462" s="930"/>
      <c r="F462" s="468">
        <f t="shared" si="5"/>
        <v>0</v>
      </c>
    </row>
    <row r="463" spans="1:6" ht="17.25">
      <c r="A463" s="436"/>
      <c r="B463" s="448" t="s">
        <v>1610</v>
      </c>
      <c r="C463" s="425" t="s">
        <v>1575</v>
      </c>
      <c r="D463" s="447">
        <v>350</v>
      </c>
      <c r="E463" s="930"/>
      <c r="F463" s="468">
        <f t="shared" si="5"/>
        <v>0</v>
      </c>
    </row>
    <row r="464" spans="1:6" ht="15">
      <c r="A464" s="550"/>
      <c r="B464" s="551"/>
      <c r="C464" s="425"/>
      <c r="D464" s="425"/>
      <c r="E464" s="930"/>
      <c r="F464" s="468">
        <f t="shared" si="5"/>
        <v>0</v>
      </c>
    </row>
    <row r="465" spans="1:6" ht="30">
      <c r="A465" s="550">
        <v>6</v>
      </c>
      <c r="B465" s="551" t="s">
        <v>1759</v>
      </c>
      <c r="C465" s="425" t="s">
        <v>853</v>
      </c>
      <c r="D465" s="425">
        <v>580</v>
      </c>
      <c r="E465" s="930"/>
      <c r="F465" s="468">
        <f t="shared" si="5"/>
        <v>0</v>
      </c>
    </row>
    <row r="466" spans="1:6" ht="15">
      <c r="A466" s="550"/>
      <c r="B466" s="551"/>
      <c r="C466" s="425"/>
      <c r="D466" s="425"/>
      <c r="E466" s="930"/>
      <c r="F466" s="468">
        <f t="shared" si="5"/>
        <v>0</v>
      </c>
    </row>
    <row r="467" spans="1:6" ht="30">
      <c r="A467" s="550">
        <v>7</v>
      </c>
      <c r="B467" s="551" t="s">
        <v>1760</v>
      </c>
      <c r="C467" s="425" t="s">
        <v>853</v>
      </c>
      <c r="D467" s="425">
        <v>40</v>
      </c>
      <c r="E467" s="930"/>
      <c r="F467" s="468">
        <f t="shared" si="5"/>
        <v>0</v>
      </c>
    </row>
    <row r="468" spans="1:6" ht="15">
      <c r="A468" s="550"/>
      <c r="B468" s="551"/>
      <c r="C468" s="425"/>
      <c r="D468" s="425"/>
      <c r="E468" s="930"/>
      <c r="F468" s="468">
        <f t="shared" si="5"/>
        <v>0</v>
      </c>
    </row>
    <row r="469" spans="1:6" ht="45">
      <c r="A469" s="550">
        <v>8</v>
      </c>
      <c r="B469" s="551" t="s">
        <v>1761</v>
      </c>
      <c r="C469" s="425"/>
      <c r="D469" s="425"/>
      <c r="E469" s="930"/>
      <c r="F469" s="468">
        <f t="shared" si="5"/>
        <v>0</v>
      </c>
    </row>
    <row r="470" spans="1:6" ht="15">
      <c r="A470" s="550"/>
      <c r="B470" s="551" t="s">
        <v>1762</v>
      </c>
      <c r="C470" s="425" t="s">
        <v>853</v>
      </c>
      <c r="D470" s="425">
        <v>120</v>
      </c>
      <c r="E470" s="930"/>
      <c r="F470" s="468">
        <f t="shared" si="5"/>
        <v>0</v>
      </c>
    </row>
    <row r="471" spans="1:6" ht="15">
      <c r="A471" s="550"/>
      <c r="B471" s="551" t="s">
        <v>1763</v>
      </c>
      <c r="C471" s="425" t="s">
        <v>853</v>
      </c>
      <c r="D471" s="425">
        <v>90</v>
      </c>
      <c r="E471" s="930"/>
      <c r="F471" s="468">
        <f t="shared" si="5"/>
        <v>0</v>
      </c>
    </row>
    <row r="472" spans="1:6" ht="15">
      <c r="A472" s="550"/>
      <c r="B472" s="551"/>
      <c r="C472" s="425"/>
      <c r="D472" s="425"/>
      <c r="E472" s="930"/>
      <c r="F472" s="468">
        <f t="shared" si="5"/>
        <v>0</v>
      </c>
    </row>
    <row r="473" spans="1:6" ht="15">
      <c r="A473" s="550">
        <v>9</v>
      </c>
      <c r="B473" s="551" t="s">
        <v>1764</v>
      </c>
      <c r="C473" s="425" t="s">
        <v>853</v>
      </c>
      <c r="D473" s="425">
        <v>2</v>
      </c>
      <c r="E473" s="930"/>
      <c r="F473" s="468">
        <f t="shared" si="5"/>
        <v>0</v>
      </c>
    </row>
    <row r="474" spans="1:6" ht="15">
      <c r="A474" s="550"/>
      <c r="B474" s="551"/>
      <c r="C474" s="425"/>
      <c r="D474" s="425"/>
      <c r="E474" s="930"/>
      <c r="F474" s="468">
        <f t="shared" si="5"/>
        <v>0</v>
      </c>
    </row>
    <row r="475" spans="1:6" ht="30">
      <c r="A475" s="550">
        <v>10</v>
      </c>
      <c r="B475" s="551" t="s">
        <v>1765</v>
      </c>
      <c r="C475" s="425" t="s">
        <v>853</v>
      </c>
      <c r="D475" s="425">
        <v>13</v>
      </c>
      <c r="E475" s="930"/>
      <c r="F475" s="468">
        <f t="shared" si="5"/>
        <v>0</v>
      </c>
    </row>
    <row r="476" spans="1:6" ht="15">
      <c r="A476" s="550"/>
      <c r="B476" s="551"/>
      <c r="C476" s="425"/>
      <c r="D476" s="425"/>
      <c r="E476" s="930"/>
      <c r="F476" s="468">
        <f t="shared" si="5"/>
        <v>0</v>
      </c>
    </row>
    <row r="477" spans="1:6" ht="15">
      <c r="A477" s="550">
        <v>11</v>
      </c>
      <c r="B477" s="551" t="s">
        <v>1766</v>
      </c>
      <c r="C477" s="425" t="s">
        <v>853</v>
      </c>
      <c r="D477" s="425">
        <v>13</v>
      </c>
      <c r="E477" s="930"/>
      <c r="F477" s="468">
        <f t="shared" si="5"/>
        <v>0</v>
      </c>
    </row>
    <row r="478" spans="1:6" ht="15">
      <c r="A478" s="550"/>
      <c r="B478" s="551"/>
      <c r="C478" s="425"/>
      <c r="D478" s="425"/>
      <c r="E478" s="930"/>
      <c r="F478" s="468">
        <f t="shared" si="5"/>
        <v>0</v>
      </c>
    </row>
    <row r="479" spans="1:6" ht="30">
      <c r="A479" s="550">
        <v>12</v>
      </c>
      <c r="B479" s="551" t="s">
        <v>1767</v>
      </c>
      <c r="C479" s="425" t="s">
        <v>853</v>
      </c>
      <c r="D479" s="425">
        <v>2</v>
      </c>
      <c r="E479" s="930"/>
      <c r="F479" s="468">
        <f t="shared" si="5"/>
        <v>0</v>
      </c>
    </row>
    <row r="480" spans="1:6" ht="15">
      <c r="A480" s="550"/>
      <c r="B480" s="551"/>
      <c r="C480" s="425"/>
      <c r="D480" s="425"/>
      <c r="E480" s="930"/>
      <c r="F480" s="468">
        <f t="shared" si="5"/>
        <v>0</v>
      </c>
    </row>
    <row r="481" spans="1:6" ht="15">
      <c r="A481" s="550">
        <v>13</v>
      </c>
      <c r="B481" s="551" t="s">
        <v>1768</v>
      </c>
      <c r="C481" s="425" t="s">
        <v>853</v>
      </c>
      <c r="D481" s="425">
        <v>4</v>
      </c>
      <c r="E481" s="930"/>
      <c r="F481" s="468">
        <f t="shared" si="5"/>
        <v>0</v>
      </c>
    </row>
    <row r="482" spans="1:6" ht="15">
      <c r="A482" s="550"/>
      <c r="B482" s="551"/>
      <c r="C482" s="425"/>
      <c r="D482" s="425"/>
      <c r="E482" s="930"/>
      <c r="F482" s="468">
        <f t="shared" si="5"/>
        <v>0</v>
      </c>
    </row>
    <row r="483" spans="1:6" ht="30">
      <c r="A483" s="550">
        <v>14</v>
      </c>
      <c r="B483" s="551" t="s">
        <v>1769</v>
      </c>
      <c r="C483" s="425" t="s">
        <v>1770</v>
      </c>
      <c r="D483" s="425">
        <v>50</v>
      </c>
      <c r="E483" s="930"/>
      <c r="F483" s="468">
        <f t="shared" si="5"/>
        <v>0</v>
      </c>
    </row>
    <row r="484" spans="1:6" ht="15">
      <c r="A484" s="550"/>
      <c r="B484" s="551"/>
      <c r="C484" s="425"/>
      <c r="D484" s="425"/>
      <c r="E484" s="930"/>
      <c r="F484" s="468">
        <f t="shared" si="5"/>
        <v>0</v>
      </c>
    </row>
    <row r="485" spans="1:6" ht="15">
      <c r="A485" s="550">
        <v>15</v>
      </c>
      <c r="B485" s="551" t="s">
        <v>1771</v>
      </c>
      <c r="C485" s="425" t="s">
        <v>853</v>
      </c>
      <c r="D485" s="425">
        <v>1</v>
      </c>
      <c r="E485" s="930"/>
      <c r="F485" s="468">
        <f>D485*E485</f>
        <v>0</v>
      </c>
    </row>
    <row r="486" spans="1:6" ht="15">
      <c r="A486" s="550"/>
      <c r="B486" s="551"/>
      <c r="C486" s="425"/>
      <c r="D486" s="425"/>
      <c r="E486" s="930"/>
      <c r="F486" s="425"/>
    </row>
    <row r="487" spans="1:6" ht="30">
      <c r="A487" s="550">
        <v>16</v>
      </c>
      <c r="B487" s="551" t="s">
        <v>1772</v>
      </c>
      <c r="C487" s="552">
        <v>0.05</v>
      </c>
      <c r="D487" s="425"/>
      <c r="E487" s="884">
        <f>SUM(F453:F485)</f>
        <v>0</v>
      </c>
      <c r="F487" s="956">
        <f>C487*E487</f>
        <v>0</v>
      </c>
    </row>
    <row r="488" spans="1:6" ht="15">
      <c r="A488" s="497"/>
      <c r="B488" s="498"/>
      <c r="C488" s="499"/>
      <c r="D488" s="462"/>
      <c r="E488" s="462"/>
      <c r="F488" s="501"/>
    </row>
    <row r="489" spans="1:6" ht="15">
      <c r="A489" s="436"/>
      <c r="B489" s="502"/>
      <c r="C489" s="442"/>
      <c r="D489" s="439"/>
      <c r="E489" s="439"/>
      <c r="F489" s="503"/>
    </row>
    <row r="490" spans="1:6" ht="15">
      <c r="A490" s="436"/>
      <c r="B490" s="436" t="s">
        <v>1651</v>
      </c>
      <c r="C490" s="438"/>
      <c r="D490" s="439"/>
      <c r="E490" s="439"/>
      <c r="F490" s="957">
        <f>SUM(F453:F489)</f>
        <v>0</v>
      </c>
    </row>
    <row r="491" spans="1:6" ht="15">
      <c r="A491" s="425"/>
      <c r="B491" s="425"/>
      <c r="C491" s="430"/>
      <c r="D491" s="447"/>
      <c r="E491" s="428"/>
      <c r="F491" s="429"/>
    </row>
    <row r="492" spans="1:6" ht="30">
      <c r="A492" s="425"/>
      <c r="B492" s="63" t="s">
        <v>1480</v>
      </c>
      <c r="C492" s="430"/>
      <c r="D492" s="447"/>
      <c r="E492" s="428"/>
      <c r="F492" s="429"/>
    </row>
    <row r="493" spans="1:6" ht="15">
      <c r="A493" s="425"/>
      <c r="B493" s="425"/>
      <c r="C493" s="430"/>
      <c r="D493" s="447"/>
      <c r="E493" s="428"/>
      <c r="F493" s="429"/>
    </row>
    <row r="494" spans="1:6" ht="45">
      <c r="A494" s="425"/>
      <c r="B494" s="63" t="s">
        <v>1773</v>
      </c>
      <c r="C494" s="430"/>
      <c r="D494" s="428"/>
      <c r="E494" s="439"/>
      <c r="F494" s="425"/>
    </row>
    <row r="495" spans="1:6" ht="15">
      <c r="A495" s="425"/>
      <c r="B495" s="63"/>
      <c r="C495" s="430"/>
      <c r="D495" s="428"/>
      <c r="E495" s="439"/>
      <c r="F495" s="425"/>
    </row>
    <row r="496" spans="1:6" ht="15">
      <c r="A496" s="279"/>
      <c r="B496" s="427" t="s">
        <v>1774</v>
      </c>
      <c r="C496" s="427"/>
      <c r="D496" s="433"/>
      <c r="E496" s="435"/>
      <c r="F496" s="435"/>
    </row>
    <row r="497" spans="1:6" ht="15">
      <c r="A497" s="279"/>
      <c r="B497" s="425" t="s">
        <v>1775</v>
      </c>
      <c r="C497" s="427"/>
      <c r="D497" s="433"/>
      <c r="E497" s="435"/>
      <c r="F497" s="435"/>
    </row>
    <row r="498" spans="1:6" ht="15">
      <c r="A498" s="279"/>
      <c r="B498" s="425" t="s">
        <v>1776</v>
      </c>
      <c r="C498" s="427"/>
      <c r="D498" s="433"/>
      <c r="E498" s="435"/>
      <c r="F498" s="435"/>
    </row>
    <row r="499" spans="1:6" ht="15">
      <c r="A499" s="279"/>
      <c r="B499" s="425" t="s">
        <v>1777</v>
      </c>
      <c r="C499" s="427"/>
      <c r="D499" s="433"/>
      <c r="E499" s="435"/>
      <c r="F499" s="435"/>
    </row>
    <row r="500" spans="1:6" ht="15">
      <c r="A500" s="279"/>
      <c r="B500" s="425" t="s">
        <v>1778</v>
      </c>
      <c r="C500" s="427"/>
      <c r="D500" s="433"/>
      <c r="E500" s="435"/>
      <c r="F500" s="435"/>
    </row>
    <row r="501" spans="1:6" ht="30">
      <c r="A501" s="279"/>
      <c r="B501" s="128" t="s">
        <v>1779</v>
      </c>
      <c r="C501" s="427"/>
      <c r="D501" s="433"/>
      <c r="E501" s="435"/>
      <c r="F501" s="435"/>
    </row>
    <row r="502" spans="1:6" ht="30">
      <c r="A502" s="279"/>
      <c r="B502" s="128" t="s">
        <v>1780</v>
      </c>
      <c r="C502" s="427"/>
      <c r="D502" s="433"/>
      <c r="E502" s="435"/>
      <c r="F502" s="435"/>
    </row>
    <row r="503" spans="1:6" ht="30">
      <c r="A503" s="279"/>
      <c r="B503" s="128" t="s">
        <v>1781</v>
      </c>
      <c r="C503" s="427"/>
      <c r="D503" s="433"/>
      <c r="E503" s="435"/>
      <c r="F503" s="435"/>
    </row>
    <row r="504" spans="1:6" ht="30">
      <c r="A504" s="279"/>
      <c r="B504" s="128" t="s">
        <v>1782</v>
      </c>
      <c r="C504" s="427"/>
      <c r="D504" s="433"/>
      <c r="E504" s="435"/>
      <c r="F504" s="435"/>
    </row>
    <row r="505" spans="1:6" ht="15">
      <c r="A505" s="279"/>
      <c r="B505" s="427"/>
      <c r="C505" s="427"/>
      <c r="D505" s="433"/>
      <c r="E505" s="435"/>
      <c r="F505" s="435"/>
    </row>
    <row r="506" spans="1:6" ht="15">
      <c r="A506" s="279" t="s">
        <v>1495</v>
      </c>
      <c r="B506" s="427" t="s">
        <v>1496</v>
      </c>
      <c r="C506" s="427" t="s">
        <v>1497</v>
      </c>
      <c r="D506" s="433" t="s">
        <v>1498</v>
      </c>
      <c r="E506" s="435" t="s">
        <v>1499</v>
      </c>
      <c r="F506" s="435" t="s">
        <v>1500</v>
      </c>
    </row>
    <row r="507" spans="1:6" ht="30">
      <c r="A507" s="553">
        <v>1</v>
      </c>
      <c r="B507" s="128" t="s">
        <v>1783</v>
      </c>
      <c r="C507" s="427"/>
      <c r="D507" s="433"/>
      <c r="E507" s="435"/>
      <c r="F507" s="435"/>
    </row>
    <row r="508" spans="1:6" ht="15">
      <c r="A508" s="279"/>
      <c r="B508" s="128" t="s">
        <v>1784</v>
      </c>
      <c r="C508" s="427"/>
      <c r="D508" s="433"/>
      <c r="E508" s="435"/>
      <c r="F508" s="435"/>
    </row>
    <row r="509" spans="1:6" ht="30">
      <c r="A509" s="279"/>
      <c r="B509" s="128" t="s">
        <v>1785</v>
      </c>
      <c r="C509" s="427"/>
      <c r="D509" s="433"/>
      <c r="E509" s="435"/>
      <c r="F509" s="435"/>
    </row>
    <row r="510" spans="1:6" ht="15">
      <c r="A510" s="279"/>
      <c r="B510" s="128" t="s">
        <v>1786</v>
      </c>
      <c r="C510" s="427"/>
      <c r="D510" s="433"/>
      <c r="E510" s="435"/>
      <c r="F510" s="435"/>
    </row>
    <row r="511" spans="1:6" ht="30">
      <c r="A511" s="279"/>
      <c r="B511" s="128" t="s">
        <v>1787</v>
      </c>
      <c r="C511" s="427"/>
      <c r="D511" s="433"/>
      <c r="E511" s="435"/>
      <c r="F511" s="435"/>
    </row>
    <row r="512" spans="1:6" ht="15">
      <c r="A512" s="279"/>
      <c r="B512" s="128" t="s">
        <v>1788</v>
      </c>
      <c r="C512" s="427"/>
      <c r="D512" s="433"/>
      <c r="E512" s="435"/>
      <c r="F512" s="435"/>
    </row>
    <row r="513" spans="1:6" ht="15">
      <c r="A513" s="279"/>
      <c r="B513" s="128" t="s">
        <v>1789</v>
      </c>
      <c r="C513" s="427"/>
      <c r="D513" s="433"/>
      <c r="E513" s="435"/>
      <c r="F513" s="435"/>
    </row>
    <row r="514" spans="1:6" ht="15">
      <c r="A514" s="279"/>
      <c r="B514" s="128"/>
      <c r="C514" s="128" t="s">
        <v>107</v>
      </c>
      <c r="D514" s="128">
        <v>1</v>
      </c>
      <c r="E514" s="931"/>
      <c r="F514" s="435">
        <f>E514*D514</f>
        <v>0</v>
      </c>
    </row>
    <row r="515" spans="1:6" ht="15">
      <c r="A515" s="279"/>
      <c r="B515" s="427"/>
      <c r="C515" s="427"/>
      <c r="D515" s="433"/>
      <c r="E515" s="435"/>
      <c r="F515" s="435"/>
    </row>
    <row r="516" spans="1:6" ht="30">
      <c r="A516" s="544">
        <v>2</v>
      </c>
      <c r="B516" s="440" t="s">
        <v>1790</v>
      </c>
      <c r="C516" s="545"/>
      <c r="D516" s="546"/>
      <c r="E516" s="547"/>
      <c r="F516" s="547"/>
    </row>
    <row r="517" spans="1:6" ht="90">
      <c r="A517" s="548"/>
      <c r="B517" s="440" t="s">
        <v>1791</v>
      </c>
      <c r="C517" s="545" t="s">
        <v>853</v>
      </c>
      <c r="D517" s="495">
        <v>1</v>
      </c>
      <c r="E517" s="479"/>
      <c r="F517" s="479"/>
    </row>
    <row r="518" spans="1:6" ht="30">
      <c r="A518" s="548"/>
      <c r="B518" s="554" t="s">
        <v>1792</v>
      </c>
      <c r="C518" s="545" t="s">
        <v>853</v>
      </c>
      <c r="D518" s="495">
        <v>2</v>
      </c>
      <c r="E518" s="479"/>
      <c r="F518" s="479"/>
    </row>
    <row r="519" spans="1:6" ht="15">
      <c r="A519" s="548"/>
      <c r="B519" s="440" t="s">
        <v>1793</v>
      </c>
      <c r="C519" s="545" t="s">
        <v>853</v>
      </c>
      <c r="D519" s="546">
        <v>1</v>
      </c>
      <c r="E519" s="479"/>
      <c r="F519" s="479"/>
    </row>
    <row r="520" spans="1:6" ht="30">
      <c r="A520" s="548"/>
      <c r="B520" s="440" t="s">
        <v>1794</v>
      </c>
      <c r="C520" s="545" t="s">
        <v>853</v>
      </c>
      <c r="D520" s="129">
        <v>40</v>
      </c>
      <c r="E520" s="479"/>
      <c r="F520" s="479"/>
    </row>
    <row r="521" spans="1:6" ht="30">
      <c r="A521" s="548"/>
      <c r="B521" s="554" t="s">
        <v>1795</v>
      </c>
      <c r="C521" s="545" t="s">
        <v>853</v>
      </c>
      <c r="D521" s="495">
        <v>1</v>
      </c>
      <c r="E521" s="479"/>
      <c r="F521" s="479"/>
    </row>
    <row r="522" spans="1:6" ht="15">
      <c r="A522" s="548"/>
      <c r="B522" s="440" t="s">
        <v>1793</v>
      </c>
      <c r="C522" s="545" t="s">
        <v>853</v>
      </c>
      <c r="D522" s="546">
        <v>1</v>
      </c>
      <c r="E522" s="479"/>
      <c r="F522" s="479"/>
    </row>
    <row r="523" spans="1:6" ht="30">
      <c r="A523" s="548"/>
      <c r="B523" s="440" t="s">
        <v>1796</v>
      </c>
      <c r="C523" s="545" t="s">
        <v>853</v>
      </c>
      <c r="D523" s="546">
        <v>1</v>
      </c>
      <c r="E523" s="479"/>
      <c r="F523" s="479"/>
    </row>
    <row r="524" spans="1:6" ht="15">
      <c r="A524" s="548"/>
      <c r="B524" s="440" t="s">
        <v>1797</v>
      </c>
      <c r="C524" s="545" t="s">
        <v>853</v>
      </c>
      <c r="D524" s="546">
        <v>2</v>
      </c>
      <c r="E524" s="479"/>
      <c r="F524" s="479"/>
    </row>
    <row r="525" spans="1:6" ht="15">
      <c r="A525" s="548"/>
      <c r="B525" s="555" t="s">
        <v>1798</v>
      </c>
      <c r="C525" s="545" t="s">
        <v>853</v>
      </c>
      <c r="D525" s="546">
        <v>1</v>
      </c>
      <c r="E525" s="479"/>
      <c r="F525" s="479"/>
    </row>
    <row r="526" spans="1:6" ht="30">
      <c r="A526" s="556"/>
      <c r="B526" s="443" t="s">
        <v>1799</v>
      </c>
      <c r="C526" s="557" t="s">
        <v>853</v>
      </c>
      <c r="D526" s="557">
        <v>1</v>
      </c>
      <c r="E526" s="558"/>
      <c r="F526" s="558"/>
    </row>
    <row r="527" spans="1:6" ht="15">
      <c r="A527" s="548"/>
      <c r="B527" s="440" t="s">
        <v>1697</v>
      </c>
      <c r="C527" s="545" t="s">
        <v>107</v>
      </c>
      <c r="D527" s="495">
        <v>1</v>
      </c>
      <c r="E527" s="928"/>
      <c r="F527" s="479">
        <f>D527*E527</f>
        <v>0</v>
      </c>
    </row>
    <row r="528" spans="1:6" ht="15">
      <c r="A528" s="548"/>
      <c r="B528" s="440"/>
      <c r="C528" s="545"/>
      <c r="D528" s="495"/>
      <c r="E528" s="479"/>
      <c r="F528" s="479"/>
    </row>
    <row r="529" spans="1:6" ht="60">
      <c r="A529" s="544">
        <v>3</v>
      </c>
      <c r="B529" s="440" t="s">
        <v>1800</v>
      </c>
      <c r="C529" s="545"/>
      <c r="D529" s="546"/>
      <c r="E529" s="547"/>
      <c r="F529" s="559"/>
    </row>
    <row r="530" spans="1:6" ht="30">
      <c r="A530" s="544"/>
      <c r="B530" s="440" t="s">
        <v>1801</v>
      </c>
      <c r="C530" s="545" t="s">
        <v>853</v>
      </c>
      <c r="D530" s="129">
        <v>24</v>
      </c>
      <c r="E530" s="932"/>
      <c r="F530" s="559">
        <f>D530*E530</f>
        <v>0</v>
      </c>
    </row>
    <row r="531" spans="1:6" ht="15">
      <c r="A531" s="544"/>
      <c r="B531" s="555"/>
      <c r="C531" s="545"/>
      <c r="D531" s="129"/>
      <c r="E531" s="932"/>
      <c r="F531" s="559"/>
    </row>
    <row r="532" spans="1:6" ht="60">
      <c r="A532" s="544">
        <f>A529+1</f>
        <v>4</v>
      </c>
      <c r="B532" s="440" t="s">
        <v>1802</v>
      </c>
      <c r="C532" s="545"/>
      <c r="D532" s="546"/>
      <c r="E532" s="932"/>
      <c r="F532" s="559"/>
    </row>
    <row r="533" spans="1:6" ht="15">
      <c r="A533" s="548"/>
      <c r="B533" s="440" t="s">
        <v>1803</v>
      </c>
      <c r="C533" s="545" t="s">
        <v>1575</v>
      </c>
      <c r="D533" s="546">
        <v>1850</v>
      </c>
      <c r="E533" s="932"/>
      <c r="F533" s="559">
        <f>D533*E533</f>
        <v>0</v>
      </c>
    </row>
    <row r="534" spans="1:6" ht="15">
      <c r="A534" s="548"/>
      <c r="B534" s="440"/>
      <c r="C534" s="545"/>
      <c r="D534" s="546"/>
      <c r="E534" s="932"/>
      <c r="F534" s="559"/>
    </row>
    <row r="535" spans="1:6" ht="30">
      <c r="A535" s="544">
        <f>A532+1</f>
        <v>5</v>
      </c>
      <c r="B535" s="440" t="s">
        <v>1804</v>
      </c>
      <c r="C535" s="545"/>
      <c r="D535" s="546"/>
      <c r="E535" s="932"/>
      <c r="F535" s="559"/>
    </row>
    <row r="536" spans="1:6" ht="15">
      <c r="A536" s="544"/>
      <c r="B536" s="440" t="s">
        <v>1805</v>
      </c>
      <c r="C536" s="545" t="s">
        <v>1575</v>
      </c>
      <c r="D536" s="546">
        <v>70</v>
      </c>
      <c r="E536" s="932"/>
      <c r="F536" s="559">
        <f>D536*E536</f>
        <v>0</v>
      </c>
    </row>
    <row r="537" spans="1:6" ht="15">
      <c r="A537" s="544"/>
      <c r="B537" s="440"/>
      <c r="C537" s="545"/>
      <c r="D537" s="546"/>
      <c r="E537" s="932"/>
      <c r="F537" s="559"/>
    </row>
    <row r="538" spans="1:6" ht="45">
      <c r="A538" s="544">
        <v>6</v>
      </c>
      <c r="B538" s="560" t="s">
        <v>1806</v>
      </c>
      <c r="C538" s="545"/>
      <c r="D538" s="546"/>
      <c r="E538" s="932"/>
      <c r="F538" s="559"/>
    </row>
    <row r="539" spans="1:6" ht="17.25">
      <c r="A539" s="544"/>
      <c r="B539" s="560" t="s">
        <v>1807</v>
      </c>
      <c r="C539" s="545" t="s">
        <v>1575</v>
      </c>
      <c r="D539" s="546">
        <v>40</v>
      </c>
      <c r="E539" s="932"/>
      <c r="F539" s="559">
        <f>D539*E539</f>
        <v>0</v>
      </c>
    </row>
    <row r="540" spans="1:6" ht="15">
      <c r="A540" s="548"/>
      <c r="B540" s="440"/>
      <c r="C540" s="545"/>
      <c r="D540" s="129"/>
      <c r="E540" s="932"/>
      <c r="F540" s="559"/>
    </row>
    <row r="541" spans="1:6" ht="60">
      <c r="A541" s="544">
        <v>7</v>
      </c>
      <c r="B541" s="440" t="s">
        <v>1808</v>
      </c>
      <c r="C541" s="545"/>
      <c r="D541" s="546"/>
      <c r="E541" s="932"/>
      <c r="F541" s="559"/>
    </row>
    <row r="542" spans="1:6" ht="15">
      <c r="A542" s="544"/>
      <c r="B542" s="440" t="s">
        <v>1809</v>
      </c>
      <c r="C542" s="545" t="s">
        <v>1575</v>
      </c>
      <c r="D542" s="546">
        <v>120</v>
      </c>
      <c r="E542" s="932"/>
      <c r="F542" s="559">
        <f>D542*E542</f>
        <v>0</v>
      </c>
    </row>
    <row r="543" spans="1:6" ht="15">
      <c r="A543" s="544"/>
      <c r="B543" s="440" t="s">
        <v>1810</v>
      </c>
      <c r="C543" s="545" t="s">
        <v>1575</v>
      </c>
      <c r="D543" s="546">
        <v>460</v>
      </c>
      <c r="E543" s="932"/>
      <c r="F543" s="559">
        <f>D543*E543</f>
        <v>0</v>
      </c>
    </row>
    <row r="544" spans="1:6" ht="15">
      <c r="A544" s="544"/>
      <c r="B544" s="440"/>
      <c r="C544" s="545"/>
      <c r="D544" s="546"/>
      <c r="E544" s="932"/>
      <c r="F544" s="559"/>
    </row>
    <row r="545" spans="1:6" ht="60">
      <c r="A545" s="544">
        <f>A541+1</f>
        <v>8</v>
      </c>
      <c r="B545" s="440" t="s">
        <v>1811</v>
      </c>
      <c r="C545" s="545"/>
      <c r="D545" s="546"/>
      <c r="E545" s="932"/>
      <c r="F545" s="559"/>
    </row>
    <row r="546" spans="1:6" ht="15">
      <c r="A546" s="544"/>
      <c r="B546" s="440" t="s">
        <v>1812</v>
      </c>
      <c r="C546" s="545" t="s">
        <v>1575</v>
      </c>
      <c r="D546" s="546">
        <v>80</v>
      </c>
      <c r="E546" s="932"/>
      <c r="F546" s="559">
        <f>D546*E546</f>
        <v>0</v>
      </c>
    </row>
    <row r="547" spans="1:6" ht="15">
      <c r="A547" s="544"/>
      <c r="B547" s="440"/>
      <c r="C547" s="545"/>
      <c r="D547" s="546"/>
      <c r="E547" s="932"/>
      <c r="F547" s="559"/>
    </row>
    <row r="548" spans="1:6" ht="45">
      <c r="A548" s="544">
        <f>A545+1</f>
        <v>9</v>
      </c>
      <c r="B548" s="440" t="s">
        <v>1813</v>
      </c>
      <c r="C548" s="545"/>
      <c r="D548" s="546"/>
      <c r="E548" s="932"/>
      <c r="F548" s="559"/>
    </row>
    <row r="549" spans="1:6" ht="15">
      <c r="A549" s="544"/>
      <c r="B549" s="440" t="s">
        <v>1814</v>
      </c>
      <c r="C549" s="545" t="s">
        <v>1575</v>
      </c>
      <c r="D549" s="546">
        <v>90</v>
      </c>
      <c r="E549" s="932"/>
      <c r="F549" s="559">
        <f>D549*E549</f>
        <v>0</v>
      </c>
    </row>
    <row r="550" spans="1:6" ht="15">
      <c r="A550" s="544"/>
      <c r="B550" s="440"/>
      <c r="C550" s="545"/>
      <c r="D550" s="546"/>
      <c r="E550" s="932"/>
      <c r="F550" s="559"/>
    </row>
    <row r="551" spans="1:6" ht="45">
      <c r="A551" s="544">
        <f>A548+1</f>
        <v>10</v>
      </c>
      <c r="B551" s="440" t="s">
        <v>1815</v>
      </c>
      <c r="C551" s="545"/>
      <c r="D551" s="546"/>
      <c r="E551" s="932"/>
      <c r="F551" s="559"/>
    </row>
    <row r="552" spans="1:6" ht="15">
      <c r="A552" s="548"/>
      <c r="B552" s="440" t="s">
        <v>1816</v>
      </c>
      <c r="C552" s="545" t="s">
        <v>1575</v>
      </c>
      <c r="D552" s="546">
        <v>70</v>
      </c>
      <c r="E552" s="932"/>
      <c r="F552" s="559">
        <f>D552*E552</f>
        <v>0</v>
      </c>
    </row>
    <row r="553" spans="1:6" ht="15">
      <c r="A553" s="548"/>
      <c r="B553" s="440" t="s">
        <v>1817</v>
      </c>
      <c r="C553" s="545" t="s">
        <v>1575</v>
      </c>
      <c r="D553" s="546">
        <v>120</v>
      </c>
      <c r="E553" s="932"/>
      <c r="F553" s="559">
        <f>D553*E553</f>
        <v>0</v>
      </c>
    </row>
    <row r="554" spans="1:6" ht="15">
      <c r="A554" s="544"/>
      <c r="B554" s="440"/>
      <c r="C554" s="545"/>
      <c r="D554" s="546"/>
      <c r="E554" s="932"/>
      <c r="F554" s="559"/>
    </row>
    <row r="555" spans="1:6" ht="60">
      <c r="A555" s="544">
        <f>A551+1</f>
        <v>11</v>
      </c>
      <c r="B555" s="440" t="s">
        <v>1818</v>
      </c>
      <c r="C555" s="561">
        <v>0.03</v>
      </c>
      <c r="D555" s="562"/>
      <c r="E555" s="955">
        <f>SUM(F505:F553)</f>
        <v>0</v>
      </c>
      <c r="F555" s="547">
        <f>C555*E555/100</f>
        <v>0</v>
      </c>
    </row>
    <row r="556" spans="1:6" ht="15">
      <c r="A556" s="544"/>
      <c r="B556" s="477"/>
      <c r="C556" s="545"/>
      <c r="D556" s="562"/>
      <c r="E556" s="955"/>
      <c r="F556" s="547"/>
    </row>
    <row r="557" spans="1:6" ht="15">
      <c r="A557" s="544">
        <f>A555+1</f>
        <v>12</v>
      </c>
      <c r="B557" s="440" t="s">
        <v>1819</v>
      </c>
      <c r="C557" s="561">
        <v>0.03</v>
      </c>
      <c r="D557" s="562"/>
      <c r="E557" s="955">
        <f>E555</f>
        <v>0</v>
      </c>
      <c r="F557" s="547">
        <f>C557*E557/100</f>
        <v>0</v>
      </c>
    </row>
    <row r="558" spans="1:6" ht="15">
      <c r="A558" s="544"/>
      <c r="B558" s="440"/>
      <c r="C558" s="545"/>
      <c r="D558" s="562"/>
      <c r="E558" s="955"/>
      <c r="F558" s="547"/>
    </row>
    <row r="559" spans="1:6" ht="60">
      <c r="A559" s="544">
        <v>13</v>
      </c>
      <c r="B559" s="483" t="s">
        <v>1820</v>
      </c>
      <c r="C559" s="563" t="s">
        <v>107</v>
      </c>
      <c r="D559" s="564">
        <v>1</v>
      </c>
      <c r="E559" s="932"/>
      <c r="F559" s="547">
        <f>E559*D559</f>
        <v>0</v>
      </c>
    </row>
    <row r="560" spans="1:6" ht="15">
      <c r="A560" s="458"/>
      <c r="B560" s="549"/>
      <c r="C560" s="549"/>
      <c r="D560" s="549"/>
      <c r="E560" s="549"/>
      <c r="F560" s="549"/>
    </row>
    <row r="561" spans="1:6" ht="15">
      <c r="A561" s="464"/>
      <c r="B561" s="128" t="s">
        <v>147</v>
      </c>
      <c r="C561" s="128"/>
      <c r="D561" s="128"/>
      <c r="E561" s="128"/>
      <c r="F561" s="565">
        <f>SUM(F514:F559)</f>
        <v>0</v>
      </c>
    </row>
    <row r="562" spans="1:6" ht="15">
      <c r="A562" s="425"/>
      <c r="B562" s="425"/>
      <c r="C562" s="430"/>
      <c r="D562" s="447"/>
      <c r="E562" s="428"/>
      <c r="F562" s="429"/>
    </row>
    <row r="563" spans="1:6" ht="15">
      <c r="A563" s="451"/>
      <c r="B563" s="127" t="s">
        <v>1821</v>
      </c>
      <c r="C563" s="566"/>
      <c r="D563" s="503"/>
      <c r="E563" s="451"/>
      <c r="F563" s="451"/>
    </row>
    <row r="564" spans="1:6" ht="15">
      <c r="A564" s="567" t="s">
        <v>1822</v>
      </c>
      <c r="B564" s="568" t="s">
        <v>1823</v>
      </c>
      <c r="C564" s="569" t="s">
        <v>844</v>
      </c>
      <c r="D564" s="570" t="s">
        <v>1824</v>
      </c>
      <c r="E564" s="435"/>
      <c r="F564" s="425"/>
    </row>
    <row r="565" spans="1:6" ht="120">
      <c r="A565" s="571">
        <v>1</v>
      </c>
      <c r="B565" s="572" t="s">
        <v>1825</v>
      </c>
      <c r="C565" s="573" t="s">
        <v>107</v>
      </c>
      <c r="D565" s="574">
        <v>1</v>
      </c>
      <c r="E565" s="933"/>
      <c r="F565" s="436">
        <f>D565*E565</f>
        <v>0</v>
      </c>
    </row>
    <row r="566" spans="1:6" ht="15">
      <c r="A566" s="576">
        <f aca="true" t="shared" si="6" ref="A566:A571">+A565+1</f>
        <v>2</v>
      </c>
      <c r="B566" s="440" t="s">
        <v>1826</v>
      </c>
      <c r="C566" s="470" t="s">
        <v>853</v>
      </c>
      <c r="D566" s="452">
        <v>2</v>
      </c>
      <c r="E566" s="934"/>
      <c r="F566" s="425">
        <f aca="true" t="shared" si="7" ref="F566:F576">E566*D566</f>
        <v>0</v>
      </c>
    </row>
    <row r="567" spans="1:6" ht="15">
      <c r="A567" s="577">
        <f t="shared" si="6"/>
        <v>3</v>
      </c>
      <c r="B567" s="578" t="s">
        <v>1827</v>
      </c>
      <c r="C567" s="470" t="s">
        <v>853</v>
      </c>
      <c r="D567" s="452">
        <v>66</v>
      </c>
      <c r="E567" s="934"/>
      <c r="F567" s="425">
        <f t="shared" si="7"/>
        <v>0</v>
      </c>
    </row>
    <row r="568" spans="1:6" ht="15">
      <c r="A568" s="577">
        <f t="shared" si="6"/>
        <v>4</v>
      </c>
      <c r="B568" s="440" t="s">
        <v>1828</v>
      </c>
      <c r="C568" s="470" t="s">
        <v>853</v>
      </c>
      <c r="D568" s="452">
        <v>11</v>
      </c>
      <c r="E568" s="934"/>
      <c r="F568" s="425">
        <f t="shared" si="7"/>
        <v>0</v>
      </c>
    </row>
    <row r="569" spans="1:6" ht="15">
      <c r="A569" s="577">
        <f t="shared" si="6"/>
        <v>5</v>
      </c>
      <c r="B569" s="578" t="s">
        <v>1829</v>
      </c>
      <c r="C569" s="470" t="s">
        <v>853</v>
      </c>
      <c r="D569" s="452">
        <v>2</v>
      </c>
      <c r="E569" s="934"/>
      <c r="F569" s="425">
        <f t="shared" si="7"/>
        <v>0</v>
      </c>
    </row>
    <row r="570" spans="1:6" ht="15">
      <c r="A570" s="577">
        <f t="shared" si="6"/>
        <v>6</v>
      </c>
      <c r="B570" s="440" t="s">
        <v>1830</v>
      </c>
      <c r="C570" s="573" t="s">
        <v>107</v>
      </c>
      <c r="D570" s="574">
        <v>16</v>
      </c>
      <c r="E570" s="934"/>
      <c r="F570" s="425">
        <f t="shared" si="7"/>
        <v>0</v>
      </c>
    </row>
    <row r="571" spans="1:6" ht="30">
      <c r="A571" s="577">
        <f t="shared" si="6"/>
        <v>7</v>
      </c>
      <c r="B571" s="448" t="s">
        <v>1831</v>
      </c>
      <c r="C571" s="470" t="s">
        <v>107</v>
      </c>
      <c r="D571" s="452">
        <v>16</v>
      </c>
      <c r="E571" s="934"/>
      <c r="F571" s="425">
        <f t="shared" si="7"/>
        <v>0</v>
      </c>
    </row>
    <row r="572" spans="1:6" ht="15">
      <c r="A572" s="577">
        <f>+A570+1</f>
        <v>7</v>
      </c>
      <c r="B572" s="440" t="s">
        <v>1832</v>
      </c>
      <c r="C572" s="470" t="s">
        <v>853</v>
      </c>
      <c r="D572" s="452">
        <v>2</v>
      </c>
      <c r="E572" s="934"/>
      <c r="F572" s="425">
        <f t="shared" si="7"/>
        <v>0</v>
      </c>
    </row>
    <row r="573" spans="1:6" ht="15">
      <c r="A573" s="577">
        <f>+A571+1</f>
        <v>8</v>
      </c>
      <c r="B573" s="440" t="s">
        <v>1833</v>
      </c>
      <c r="C573" s="470" t="s">
        <v>853</v>
      </c>
      <c r="D573" s="452">
        <v>8</v>
      </c>
      <c r="E573" s="934"/>
      <c r="F573" s="425">
        <f t="shared" si="7"/>
        <v>0</v>
      </c>
    </row>
    <row r="574" spans="1:6" ht="15">
      <c r="A574" s="577">
        <f>+A573+1</f>
        <v>9</v>
      </c>
      <c r="B574" s="440" t="s">
        <v>1834</v>
      </c>
      <c r="C574" s="470" t="s">
        <v>853</v>
      </c>
      <c r="D574" s="452">
        <v>6</v>
      </c>
      <c r="E574" s="934"/>
      <c r="F574" s="425">
        <f t="shared" si="7"/>
        <v>0</v>
      </c>
    </row>
    <row r="575" spans="1:6" ht="30">
      <c r="A575" s="577">
        <f>+A574+1</f>
        <v>10</v>
      </c>
      <c r="B575" s="440" t="s">
        <v>1835</v>
      </c>
      <c r="C575" s="470" t="s">
        <v>853</v>
      </c>
      <c r="D575" s="452">
        <v>20</v>
      </c>
      <c r="E575" s="934"/>
      <c r="F575" s="425">
        <f t="shared" si="7"/>
        <v>0</v>
      </c>
    </row>
    <row r="576" spans="1:6" ht="15">
      <c r="A576" s="579">
        <f>+A575+1</f>
        <v>11</v>
      </c>
      <c r="B576" s="443" t="s">
        <v>1836</v>
      </c>
      <c r="C576" s="580" t="s">
        <v>853</v>
      </c>
      <c r="D576" s="581">
        <v>100</v>
      </c>
      <c r="E576" s="934"/>
      <c r="F576" s="425">
        <f t="shared" si="7"/>
        <v>0</v>
      </c>
    </row>
    <row r="577" spans="1:6" ht="15">
      <c r="A577" s="582"/>
      <c r="B577" s="544"/>
      <c r="C577" s="452"/>
      <c r="D577" s="452"/>
      <c r="E577" s="583"/>
      <c r="F577" s="425"/>
    </row>
    <row r="578" spans="1:6" ht="15">
      <c r="A578" s="584" t="s">
        <v>1837</v>
      </c>
      <c r="B578" s="452"/>
      <c r="C578" s="452"/>
      <c r="D578" s="452"/>
      <c r="E578" s="583"/>
      <c r="F578" s="425"/>
    </row>
    <row r="579" spans="1:6" ht="15">
      <c r="A579" s="567" t="s">
        <v>1822</v>
      </c>
      <c r="B579" s="568" t="s">
        <v>1823</v>
      </c>
      <c r="C579" s="585" t="s">
        <v>844</v>
      </c>
      <c r="D579" s="570" t="s">
        <v>1824</v>
      </c>
      <c r="E579" s="583"/>
      <c r="F579" s="425"/>
    </row>
    <row r="580" spans="1:6" ht="15">
      <c r="A580" s="452"/>
      <c r="B580" s="452"/>
      <c r="C580" s="452"/>
      <c r="D580" s="452"/>
      <c r="E580" s="583"/>
      <c r="F580" s="425"/>
    </row>
    <row r="581" spans="1:6" ht="45">
      <c r="A581" s="577">
        <f>+A576+1</f>
        <v>12</v>
      </c>
      <c r="B581" s="446" t="s">
        <v>1838</v>
      </c>
      <c r="C581" s="573" t="s">
        <v>1575</v>
      </c>
      <c r="D581" s="502">
        <v>1890</v>
      </c>
      <c r="E581" s="933"/>
      <c r="F581" s="436">
        <f>E581*D581</f>
        <v>0</v>
      </c>
    </row>
    <row r="582" spans="1:6" ht="30">
      <c r="A582" s="577">
        <v>13</v>
      </c>
      <c r="B582" s="448" t="s">
        <v>1839</v>
      </c>
      <c r="C582" s="586" t="s">
        <v>1575</v>
      </c>
      <c r="D582" s="451">
        <v>450</v>
      </c>
      <c r="E582" s="933"/>
      <c r="F582" s="436">
        <f>E582*D582</f>
        <v>0</v>
      </c>
    </row>
    <row r="583" spans="1:6" ht="45">
      <c r="A583" s="486">
        <v>14</v>
      </c>
      <c r="B583" s="451" t="s">
        <v>1647</v>
      </c>
      <c r="C583" s="586" t="s">
        <v>139</v>
      </c>
      <c r="D583" s="451">
        <v>1.2</v>
      </c>
      <c r="E583" s="933"/>
      <c r="F583" s="436">
        <f>E583*D583</f>
        <v>0</v>
      </c>
    </row>
    <row r="584" spans="1:6" ht="60">
      <c r="A584" s="577">
        <v>15</v>
      </c>
      <c r="B584" s="446" t="s">
        <v>1840</v>
      </c>
      <c r="C584" s="573" t="s">
        <v>1575</v>
      </c>
      <c r="D584" s="502">
        <v>2100</v>
      </c>
      <c r="E584" s="933"/>
      <c r="F584" s="436">
        <f>E584*D584</f>
        <v>0</v>
      </c>
    </row>
    <row r="585" spans="1:6" ht="30">
      <c r="A585" s="579">
        <f>+A584+1</f>
        <v>16</v>
      </c>
      <c r="B585" s="587" t="s">
        <v>1841</v>
      </c>
      <c r="C585" s="580" t="s">
        <v>1696</v>
      </c>
      <c r="D585" s="511">
        <v>3</v>
      </c>
      <c r="E585" s="877"/>
      <c r="F585" s="425">
        <f>SUM(F565:F584)*D585/100</f>
        <v>0</v>
      </c>
    </row>
    <row r="586" spans="1:6" ht="15">
      <c r="A586" s="577"/>
      <c r="B586" s="588"/>
      <c r="C586" s="588"/>
      <c r="D586" s="588"/>
      <c r="E586" s="583"/>
      <c r="F586" s="425"/>
    </row>
    <row r="587" spans="1:6" ht="15">
      <c r="A587" s="584" t="s">
        <v>1842</v>
      </c>
      <c r="B587" s="452"/>
      <c r="C587" s="452"/>
      <c r="D587" s="452"/>
      <c r="E587" s="464"/>
      <c r="F587" s="425"/>
    </row>
    <row r="588" spans="1:6" ht="15">
      <c r="A588" s="567" t="s">
        <v>1822</v>
      </c>
      <c r="B588" s="568" t="s">
        <v>1823</v>
      </c>
      <c r="C588" s="585" t="s">
        <v>844</v>
      </c>
      <c r="D588" s="570" t="s">
        <v>1824</v>
      </c>
      <c r="E588" s="429"/>
      <c r="F588" s="425"/>
    </row>
    <row r="589" spans="1:6" ht="15">
      <c r="A589" s="452"/>
      <c r="B589" s="452"/>
      <c r="C589" s="452"/>
      <c r="D589" s="452"/>
      <c r="E589" s="575"/>
      <c r="F589" s="425"/>
    </row>
    <row r="590" spans="1:6" ht="30">
      <c r="A590" s="577">
        <f>+A585+1</f>
        <v>17</v>
      </c>
      <c r="B590" s="589" t="s">
        <v>1843</v>
      </c>
      <c r="C590" s="470" t="s">
        <v>107</v>
      </c>
      <c r="D590" s="452">
        <v>1</v>
      </c>
      <c r="E590" s="933"/>
      <c r="F590" s="436">
        <f>E590*D590</f>
        <v>0</v>
      </c>
    </row>
    <row r="591" spans="1:6" ht="30">
      <c r="A591" s="590">
        <f>+A590+1</f>
        <v>18</v>
      </c>
      <c r="B591" s="589" t="s">
        <v>1844</v>
      </c>
      <c r="C591" s="470" t="s">
        <v>107</v>
      </c>
      <c r="D591" s="452">
        <v>1</v>
      </c>
      <c r="E591" s="933"/>
      <c r="F591" s="436">
        <f>E591*D591</f>
        <v>0</v>
      </c>
    </row>
    <row r="592" spans="1:6" ht="60">
      <c r="A592" s="590">
        <f>+A591+1</f>
        <v>19</v>
      </c>
      <c r="B592" s="591" t="s">
        <v>1845</v>
      </c>
      <c r="C592" s="470" t="s">
        <v>107</v>
      </c>
      <c r="D592" s="452">
        <v>1</v>
      </c>
      <c r="E592" s="933"/>
      <c r="F592" s="436">
        <f>E592*D592</f>
        <v>0</v>
      </c>
    </row>
    <row r="593" spans="1:6" ht="15">
      <c r="A593" s="590">
        <f>+A592+1</f>
        <v>20</v>
      </c>
      <c r="B593" s="589" t="s">
        <v>1846</v>
      </c>
      <c r="C593" s="470" t="s">
        <v>107</v>
      </c>
      <c r="D593" s="452">
        <v>1</v>
      </c>
      <c r="E593" s="934"/>
      <c r="F593" s="425">
        <f>E593*D593</f>
        <v>0</v>
      </c>
    </row>
    <row r="594" spans="1:6" ht="15">
      <c r="A594" s="579">
        <f>+A593+1</f>
        <v>21</v>
      </c>
      <c r="B594" s="592" t="s">
        <v>1847</v>
      </c>
      <c r="C594" s="580" t="s">
        <v>107</v>
      </c>
      <c r="D594" s="581">
        <v>1</v>
      </c>
      <c r="E594" s="934"/>
      <c r="F594" s="425">
        <f>E594*D594</f>
        <v>0</v>
      </c>
    </row>
    <row r="595" spans="1:6" ht="15">
      <c r="A595" s="593"/>
      <c r="B595" s="593"/>
      <c r="C595" s="593"/>
      <c r="D595" s="593"/>
      <c r="E595" s="425"/>
      <c r="F595" s="425"/>
    </row>
    <row r="596" spans="1:6" ht="15">
      <c r="A596" s="464"/>
      <c r="B596" s="128" t="s">
        <v>147</v>
      </c>
      <c r="C596" s="484"/>
      <c r="D596" s="128"/>
      <c r="E596" s="128"/>
      <c r="F596" s="565">
        <f>SUM(F565:F594)</f>
        <v>0</v>
      </c>
    </row>
    <row r="597" spans="1:6" ht="15">
      <c r="A597" s="425"/>
      <c r="B597" s="425"/>
      <c r="C597" s="430"/>
      <c r="D597" s="447"/>
      <c r="E597" s="428"/>
      <c r="F597" s="429"/>
    </row>
    <row r="598" spans="1:6" ht="60">
      <c r="A598" s="451"/>
      <c r="B598" s="127" t="s">
        <v>1848</v>
      </c>
      <c r="C598" s="430"/>
      <c r="D598" s="594"/>
      <c r="E598" s="439"/>
      <c r="F598" s="429"/>
    </row>
    <row r="599" spans="1:6" ht="15">
      <c r="A599" s="451"/>
      <c r="B599" s="127"/>
      <c r="C599" s="430"/>
      <c r="D599" s="594"/>
      <c r="E599" s="439"/>
      <c r="F599" s="429"/>
    </row>
    <row r="600" spans="1:6" ht="15">
      <c r="A600" s="127" t="s">
        <v>1495</v>
      </c>
      <c r="B600" s="127" t="s">
        <v>1496</v>
      </c>
      <c r="C600" s="427" t="s">
        <v>1497</v>
      </c>
      <c r="D600" s="595" t="s">
        <v>1498</v>
      </c>
      <c r="E600" s="435"/>
      <c r="F600" s="435" t="s">
        <v>1500</v>
      </c>
    </row>
    <row r="601" spans="1:6" ht="15">
      <c r="A601" s="451"/>
      <c r="B601" s="451"/>
      <c r="C601" s="430"/>
      <c r="D601" s="594"/>
      <c r="E601" s="439"/>
      <c r="F601" s="429"/>
    </row>
    <row r="602" spans="1:6" ht="240">
      <c r="A602" s="596">
        <v>1</v>
      </c>
      <c r="B602" s="597" t="s">
        <v>1849</v>
      </c>
      <c r="C602" s="597"/>
      <c r="D602" s="597"/>
      <c r="E602" s="597"/>
      <c r="F602" s="598"/>
    </row>
    <row r="603" spans="1:6" ht="182.25">
      <c r="A603" s="596"/>
      <c r="B603" s="597" t="s">
        <v>1850</v>
      </c>
      <c r="C603" s="597"/>
      <c r="D603" s="597"/>
      <c r="E603" s="597"/>
      <c r="F603" s="599"/>
    </row>
    <row r="604" spans="1:6" ht="15">
      <c r="A604" s="596"/>
      <c r="B604" s="597"/>
      <c r="C604" s="600"/>
      <c r="D604" s="601"/>
      <c r="E604" s="599"/>
      <c r="F604" s="599"/>
    </row>
    <row r="605" spans="1:6" ht="75">
      <c r="A605" s="596">
        <v>2</v>
      </c>
      <c r="B605" s="597" t="s">
        <v>1851</v>
      </c>
      <c r="C605" s="602" t="s">
        <v>1852</v>
      </c>
      <c r="D605" s="603"/>
      <c r="E605" s="599"/>
      <c r="F605" s="599"/>
    </row>
    <row r="606" spans="1:6" ht="15">
      <c r="A606" s="596"/>
      <c r="B606" s="597" t="s">
        <v>1853</v>
      </c>
      <c r="C606" s="602" t="s">
        <v>1854</v>
      </c>
      <c r="D606" s="601"/>
      <c r="E606" s="599"/>
      <c r="F606" s="599"/>
    </row>
    <row r="607" spans="1:6" ht="30">
      <c r="A607" s="596"/>
      <c r="B607" s="597" t="s">
        <v>1855</v>
      </c>
      <c r="C607" s="602" t="s">
        <v>1856</v>
      </c>
      <c r="D607" s="601"/>
      <c r="E607" s="604"/>
      <c r="F607" s="599"/>
    </row>
    <row r="608" spans="1:6" ht="30">
      <c r="A608" s="596"/>
      <c r="B608" s="597" t="s">
        <v>1857</v>
      </c>
      <c r="C608" s="602" t="s">
        <v>1858</v>
      </c>
      <c r="D608" s="605"/>
      <c r="E608" s="606"/>
      <c r="F608" s="599"/>
    </row>
    <row r="609" spans="1:6" ht="15">
      <c r="A609" s="596"/>
      <c r="B609" s="597" t="s">
        <v>1859</v>
      </c>
      <c r="C609" s="602" t="s">
        <v>1854</v>
      </c>
      <c r="D609" s="601"/>
      <c r="E609" s="604"/>
      <c r="F609" s="599"/>
    </row>
    <row r="610" spans="1:6" ht="15">
      <c r="A610" s="596"/>
      <c r="B610" s="597" t="s">
        <v>1860</v>
      </c>
      <c r="C610" s="602" t="s">
        <v>1854</v>
      </c>
      <c r="D610" s="603"/>
      <c r="E610" s="599"/>
      <c r="F610" s="599"/>
    </row>
    <row r="611" spans="1:6" ht="15">
      <c r="A611" s="601"/>
      <c r="B611" s="597" t="s">
        <v>1861</v>
      </c>
      <c r="C611" s="602" t="s">
        <v>1854</v>
      </c>
      <c r="D611" s="601"/>
      <c r="E611" s="599"/>
      <c r="F611" s="599"/>
    </row>
    <row r="612" spans="1:6" ht="15">
      <c r="A612" s="596"/>
      <c r="B612" s="607" t="s">
        <v>1862</v>
      </c>
      <c r="C612" s="608" t="s">
        <v>1863</v>
      </c>
      <c r="D612" s="601"/>
      <c r="E612" s="599"/>
      <c r="F612" s="599"/>
    </row>
    <row r="613" spans="1:6" ht="15">
      <c r="A613" s="596"/>
      <c r="B613" s="597"/>
      <c r="C613" s="602" t="s">
        <v>1864</v>
      </c>
      <c r="D613" s="601">
        <v>1</v>
      </c>
      <c r="E613" s="935"/>
      <c r="F613" s="599">
        <f>D613*E613</f>
        <v>0</v>
      </c>
    </row>
    <row r="614" spans="1:6" ht="15">
      <c r="A614" s="596"/>
      <c r="B614" s="597"/>
      <c r="C614" s="602"/>
      <c r="D614" s="601"/>
      <c r="E614" s="599"/>
      <c r="F614" s="599"/>
    </row>
    <row r="615" spans="1:6" ht="152.25">
      <c r="A615" s="596">
        <v>3</v>
      </c>
      <c r="B615" s="597" t="s">
        <v>1865</v>
      </c>
      <c r="C615" s="430" t="s">
        <v>1866</v>
      </c>
      <c r="D615" s="603"/>
      <c r="E615" s="935"/>
      <c r="F615" s="599">
        <f>E615</f>
        <v>0</v>
      </c>
    </row>
    <row r="616" spans="1:6" ht="15">
      <c r="A616" s="596"/>
      <c r="B616" s="597"/>
      <c r="C616" s="430"/>
      <c r="D616" s="603"/>
      <c r="E616" s="935"/>
      <c r="F616" s="599"/>
    </row>
    <row r="617" spans="1:6" ht="152.25">
      <c r="A617" s="596">
        <v>4</v>
      </c>
      <c r="B617" s="597" t="s">
        <v>1867</v>
      </c>
      <c r="C617" s="430" t="s">
        <v>1868</v>
      </c>
      <c r="D617" s="603"/>
      <c r="E617" s="935"/>
      <c r="F617" s="599">
        <f>E617</f>
        <v>0</v>
      </c>
    </row>
    <row r="618" spans="1:6" ht="15">
      <c r="A618" s="596"/>
      <c r="B618" s="597"/>
      <c r="C618" s="600"/>
      <c r="D618" s="601"/>
      <c r="E618" s="935"/>
      <c r="F618" s="599"/>
    </row>
    <row r="619" spans="1:6" ht="90">
      <c r="A619" s="550">
        <v>5</v>
      </c>
      <c r="B619" s="451" t="s">
        <v>1869</v>
      </c>
      <c r="C619" s="425"/>
      <c r="D619" s="447"/>
      <c r="E619" s="926"/>
      <c r="F619" s="425"/>
    </row>
    <row r="620" spans="1:6" ht="15">
      <c r="A620" s="425"/>
      <c r="B620" s="451" t="s">
        <v>1870</v>
      </c>
      <c r="C620" s="609" t="s">
        <v>1575</v>
      </c>
      <c r="D620" s="484">
        <v>350</v>
      </c>
      <c r="E620" s="926"/>
      <c r="F620" s="425">
        <f>D620*E620</f>
        <v>0</v>
      </c>
    </row>
    <row r="621" spans="1:6" ht="15">
      <c r="A621" s="425"/>
      <c r="B621" s="451"/>
      <c r="C621" s="609"/>
      <c r="D621" s="484"/>
      <c r="E621" s="926"/>
      <c r="F621" s="425"/>
    </row>
    <row r="622" spans="1:6" ht="15">
      <c r="A622" s="550">
        <v>6</v>
      </c>
      <c r="B622" s="128" t="s">
        <v>1871</v>
      </c>
      <c r="C622" s="609"/>
      <c r="D622" s="484"/>
      <c r="E622" s="926"/>
      <c r="F622" s="425"/>
    </row>
    <row r="623" spans="1:6" ht="15">
      <c r="A623" s="425"/>
      <c r="B623" s="425" t="s">
        <v>1872</v>
      </c>
      <c r="C623" s="609" t="s">
        <v>1575</v>
      </c>
      <c r="D623" s="484">
        <v>210</v>
      </c>
      <c r="E623" s="926"/>
      <c r="F623" s="425">
        <f>D623*E623</f>
        <v>0</v>
      </c>
    </row>
    <row r="624" spans="1:6" ht="15">
      <c r="A624" s="425"/>
      <c r="B624" s="425" t="s">
        <v>1718</v>
      </c>
      <c r="C624" s="609" t="s">
        <v>1575</v>
      </c>
      <c r="D624" s="484">
        <v>120</v>
      </c>
      <c r="E624" s="926"/>
      <c r="F624" s="425">
        <f>D624*E624</f>
        <v>0</v>
      </c>
    </row>
    <row r="625" spans="1:6" ht="15">
      <c r="A625" s="425"/>
      <c r="B625" s="425" t="s">
        <v>1873</v>
      </c>
      <c r="C625" s="609" t="s">
        <v>1575</v>
      </c>
      <c r="D625" s="484">
        <v>180</v>
      </c>
      <c r="E625" s="926"/>
      <c r="F625" s="425">
        <f>D625*E625</f>
        <v>0</v>
      </c>
    </row>
    <row r="626" spans="1:6" ht="15">
      <c r="A626" s="610"/>
      <c r="B626" s="611"/>
      <c r="C626" s="609"/>
      <c r="D626" s="612"/>
      <c r="E626" s="926"/>
      <c r="F626" s="425"/>
    </row>
    <row r="627" spans="1:6" ht="30">
      <c r="A627" s="596">
        <v>7</v>
      </c>
      <c r="B627" s="597" t="s">
        <v>1874</v>
      </c>
      <c r="C627" s="609" t="s">
        <v>1575</v>
      </c>
      <c r="D627" s="605">
        <v>80</v>
      </c>
      <c r="E627" s="936"/>
      <c r="F627" s="425">
        <f>D627*E627</f>
        <v>0</v>
      </c>
    </row>
    <row r="628" spans="1:6" ht="15">
      <c r="A628" s="596"/>
      <c r="B628" s="603"/>
      <c r="C628" s="609"/>
      <c r="D628" s="613"/>
      <c r="E628" s="937"/>
      <c r="F628" s="425"/>
    </row>
    <row r="629" spans="1:6" ht="32.25">
      <c r="A629" s="596">
        <f>A627+1</f>
        <v>8</v>
      </c>
      <c r="B629" s="597" t="s">
        <v>1875</v>
      </c>
      <c r="C629" s="609" t="s">
        <v>1575</v>
      </c>
      <c r="D629" s="605">
        <v>230</v>
      </c>
      <c r="E629" s="936"/>
      <c r="F629" s="425">
        <f>D629*E629</f>
        <v>0</v>
      </c>
    </row>
    <row r="630" spans="1:6" ht="15">
      <c r="A630" s="596"/>
      <c r="B630" s="597"/>
      <c r="C630" s="609"/>
      <c r="D630" s="605"/>
      <c r="E630" s="936"/>
      <c r="F630" s="425"/>
    </row>
    <row r="631" spans="1:6" ht="30">
      <c r="A631" s="489">
        <f>A629+1</f>
        <v>9</v>
      </c>
      <c r="B631" s="451" t="s">
        <v>1617</v>
      </c>
      <c r="C631" s="609"/>
      <c r="D631" s="439"/>
      <c r="E631" s="936"/>
      <c r="F631" s="425"/>
    </row>
    <row r="632" spans="1:6" ht="15">
      <c r="A632" s="451"/>
      <c r="B632" s="451" t="s">
        <v>1619</v>
      </c>
      <c r="C632" s="609" t="s">
        <v>1575</v>
      </c>
      <c r="D632" s="605">
        <v>180</v>
      </c>
      <c r="E632" s="936"/>
      <c r="F632" s="425">
        <f>D632*E632</f>
        <v>0</v>
      </c>
    </row>
    <row r="633" spans="1:6" ht="15">
      <c r="A633" s="451"/>
      <c r="B633" s="451"/>
      <c r="C633" s="609"/>
      <c r="D633" s="438"/>
      <c r="E633" s="936"/>
      <c r="F633" s="425"/>
    </row>
    <row r="634" spans="1:6" ht="45">
      <c r="A634" s="596">
        <f>A631+1</f>
        <v>10</v>
      </c>
      <c r="B634" s="597" t="s">
        <v>1876</v>
      </c>
      <c r="C634" s="609" t="s">
        <v>1575</v>
      </c>
      <c r="D634" s="605">
        <v>230</v>
      </c>
      <c r="E634" s="936"/>
      <c r="F634" s="425">
        <f>D634*E634</f>
        <v>0</v>
      </c>
    </row>
    <row r="635" spans="1:6" ht="15">
      <c r="A635" s="596"/>
      <c r="B635" s="597"/>
      <c r="C635" s="609"/>
      <c r="D635" s="605"/>
      <c r="E635" s="936"/>
      <c r="F635" s="425"/>
    </row>
    <row r="636" spans="1:6" ht="90">
      <c r="A636" s="489">
        <f>A634+1</f>
        <v>11</v>
      </c>
      <c r="B636" s="451" t="s">
        <v>1877</v>
      </c>
      <c r="C636" s="478"/>
      <c r="D636" s="479"/>
      <c r="E636" s="936"/>
      <c r="F636" s="425"/>
    </row>
    <row r="637" spans="1:6" ht="15">
      <c r="A637" s="476"/>
      <c r="B637" s="451" t="s">
        <v>1878</v>
      </c>
      <c r="C637" s="609" t="s">
        <v>853</v>
      </c>
      <c r="D637" s="479">
        <v>540</v>
      </c>
      <c r="E637" s="936"/>
      <c r="F637" s="425">
        <f>D637*E637</f>
        <v>0</v>
      </c>
    </row>
    <row r="638" spans="1:6" ht="15">
      <c r="A638" s="451"/>
      <c r="B638" s="451"/>
      <c r="C638" s="430"/>
      <c r="D638" s="438"/>
      <c r="E638" s="936"/>
      <c r="F638" s="425"/>
    </row>
    <row r="639" spans="1:6" ht="60">
      <c r="A639" s="601">
        <f>A636+1</f>
        <v>12</v>
      </c>
      <c r="B639" s="614" t="s">
        <v>1879</v>
      </c>
      <c r="C639" s="609" t="s">
        <v>107</v>
      </c>
      <c r="D639" s="605">
        <v>1</v>
      </c>
      <c r="E639" s="936"/>
      <c r="F639" s="425">
        <f>D639*E639</f>
        <v>0</v>
      </c>
    </row>
    <row r="640" spans="1:6" ht="15">
      <c r="A640" s="601"/>
      <c r="B640" s="614"/>
      <c r="C640" s="609"/>
      <c r="D640" s="605"/>
      <c r="E640" s="936"/>
      <c r="F640" s="425"/>
    </row>
    <row r="641" spans="1:6" ht="15">
      <c r="A641" s="615">
        <v>13</v>
      </c>
      <c r="B641" s="611" t="s">
        <v>1546</v>
      </c>
      <c r="C641" s="609" t="s">
        <v>107</v>
      </c>
      <c r="D641" s="616">
        <v>1</v>
      </c>
      <c r="E641" s="936"/>
      <c r="F641" s="425">
        <f>D641*E641</f>
        <v>0</v>
      </c>
    </row>
    <row r="642" spans="1:6" ht="15">
      <c r="A642" s="571"/>
      <c r="B642" s="611"/>
      <c r="C642" s="453"/>
      <c r="D642" s="616"/>
      <c r="E642" s="612"/>
      <c r="F642" s="425"/>
    </row>
    <row r="643" spans="1:6" ht="15">
      <c r="A643" s="617"/>
      <c r="B643" s="618"/>
      <c r="C643" s="619"/>
      <c r="D643" s="462"/>
      <c r="E643" s="462"/>
      <c r="F643" s="617"/>
    </row>
    <row r="644" spans="1:6" ht="15">
      <c r="A644" s="452"/>
      <c r="B644" s="620"/>
      <c r="C644" s="504"/>
      <c r="D644" s="439"/>
      <c r="E644" s="439"/>
      <c r="F644" s="472"/>
    </row>
    <row r="645" spans="1:6" ht="15">
      <c r="A645" s="452"/>
      <c r="B645" s="452" t="s">
        <v>147</v>
      </c>
      <c r="C645" s="453"/>
      <c r="D645" s="439"/>
      <c r="E645" s="439"/>
      <c r="F645" s="621">
        <f>SUM(F613:F643)</f>
        <v>0</v>
      </c>
    </row>
    <row r="646" spans="1:6" ht="15">
      <c r="A646" s="425"/>
      <c r="B646" s="425"/>
      <c r="C646" s="430"/>
      <c r="D646" s="447"/>
      <c r="E646" s="428"/>
      <c r="F646" s="429"/>
    </row>
    <row r="647" spans="1:6" ht="15">
      <c r="A647" s="622"/>
      <c r="B647" s="9" t="s">
        <v>1880</v>
      </c>
      <c r="C647" s="623"/>
      <c r="D647" s="624"/>
      <c r="E647" s="622"/>
      <c r="F647" s="429"/>
    </row>
    <row r="648" spans="1:6" ht="15">
      <c r="A648" s="622"/>
      <c r="B648" s="625"/>
      <c r="C648" s="626"/>
      <c r="D648" s="627"/>
      <c r="E648" s="628"/>
      <c r="F648" s="429"/>
    </row>
    <row r="649" spans="1:6" ht="15">
      <c r="A649" s="629" t="s">
        <v>1822</v>
      </c>
      <c r="B649" s="630" t="s">
        <v>1823</v>
      </c>
      <c r="C649" s="631" t="s">
        <v>844</v>
      </c>
      <c r="D649" s="631" t="s">
        <v>1824</v>
      </c>
      <c r="E649" s="632"/>
      <c r="F649" s="429"/>
    </row>
    <row r="650" spans="1:6" ht="15">
      <c r="A650" s="633">
        <v>1</v>
      </c>
      <c r="B650" s="634" t="s">
        <v>1881</v>
      </c>
      <c r="C650" s="635" t="s">
        <v>853</v>
      </c>
      <c r="D650" s="636">
        <v>2</v>
      </c>
      <c r="E650" s="632"/>
      <c r="F650" s="429"/>
    </row>
    <row r="651" spans="1:6" ht="15">
      <c r="A651" s="637">
        <f>+A650+1</f>
        <v>2</v>
      </c>
      <c r="B651" s="638" t="s">
        <v>1882</v>
      </c>
      <c r="C651" s="639" t="s">
        <v>853</v>
      </c>
      <c r="D651" s="636">
        <v>4</v>
      </c>
      <c r="E651" s="632"/>
      <c r="F651" s="429"/>
    </row>
    <row r="652" spans="1:6" ht="15">
      <c r="A652" s="637">
        <f>+A651+1</f>
        <v>3</v>
      </c>
      <c r="B652" s="638" t="s">
        <v>1883</v>
      </c>
      <c r="C652" s="639" t="s">
        <v>853</v>
      </c>
      <c r="D652" s="636">
        <v>4</v>
      </c>
      <c r="E652" s="628"/>
      <c r="F652" s="429"/>
    </row>
    <row r="653" spans="1:6" ht="30">
      <c r="A653" s="637">
        <f>+A652+1</f>
        <v>4</v>
      </c>
      <c r="B653" s="634" t="s">
        <v>1884</v>
      </c>
      <c r="C653" s="635" t="s">
        <v>853</v>
      </c>
      <c r="D653" s="640">
        <v>4</v>
      </c>
      <c r="E653" s="641"/>
      <c r="F653" s="429"/>
    </row>
    <row r="654" spans="1:6" ht="30">
      <c r="A654" s="637">
        <v>5</v>
      </c>
      <c r="B654" s="634" t="s">
        <v>1885</v>
      </c>
      <c r="C654" s="635" t="s">
        <v>853</v>
      </c>
      <c r="D654" s="640">
        <v>1</v>
      </c>
      <c r="E654" s="641"/>
      <c r="F654" s="429"/>
    </row>
    <row r="655" spans="1:6" ht="15">
      <c r="A655" s="637">
        <f>A654+1</f>
        <v>6</v>
      </c>
      <c r="B655" s="638" t="s">
        <v>1886</v>
      </c>
      <c r="C655" s="635" t="s">
        <v>853</v>
      </c>
      <c r="D655" s="640">
        <v>60</v>
      </c>
      <c r="E655" s="642"/>
      <c r="F655" s="429"/>
    </row>
    <row r="656" spans="1:6" ht="15">
      <c r="A656" s="637">
        <f>A655+1</f>
        <v>7</v>
      </c>
      <c r="B656" s="286" t="s">
        <v>1887</v>
      </c>
      <c r="C656" s="643" t="s">
        <v>107</v>
      </c>
      <c r="D656" s="644">
        <v>1</v>
      </c>
      <c r="E656" s="642"/>
      <c r="F656" s="429"/>
    </row>
    <row r="657" spans="1:6" ht="30">
      <c r="A657" s="637">
        <f>A656+1</f>
        <v>8</v>
      </c>
      <c r="B657" s="190" t="s">
        <v>1888</v>
      </c>
      <c r="C657" s="643" t="s">
        <v>107</v>
      </c>
      <c r="D657" s="644">
        <v>9</v>
      </c>
      <c r="E657" s="642"/>
      <c r="F657" s="429"/>
    </row>
    <row r="658" spans="1:6" ht="15">
      <c r="A658" s="637">
        <v>9</v>
      </c>
      <c r="B658" s="190" t="s">
        <v>1889</v>
      </c>
      <c r="C658" s="643" t="s">
        <v>107</v>
      </c>
      <c r="D658" s="644">
        <v>9</v>
      </c>
      <c r="E658" s="642"/>
      <c r="F658" s="429"/>
    </row>
    <row r="659" spans="1:6" ht="30">
      <c r="A659" s="637">
        <f>A658+1</f>
        <v>10</v>
      </c>
      <c r="B659" s="190" t="s">
        <v>1890</v>
      </c>
      <c r="C659" s="643" t="s">
        <v>853</v>
      </c>
      <c r="D659" s="644">
        <v>0</v>
      </c>
      <c r="E659" s="642"/>
      <c r="F659" s="429"/>
    </row>
    <row r="660" spans="1:6" ht="30">
      <c r="A660" s="637">
        <f>A659+1</f>
        <v>11</v>
      </c>
      <c r="B660" s="190" t="s">
        <v>1891</v>
      </c>
      <c r="C660" s="643" t="s">
        <v>853</v>
      </c>
      <c r="D660" s="644">
        <v>0</v>
      </c>
      <c r="E660" s="642"/>
      <c r="F660" s="429"/>
    </row>
    <row r="661" spans="1:6" ht="15">
      <c r="A661" s="637">
        <f>A660+1</f>
        <v>12</v>
      </c>
      <c r="B661" s="190" t="s">
        <v>1892</v>
      </c>
      <c r="C661" s="643" t="s">
        <v>853</v>
      </c>
      <c r="D661" s="644">
        <v>0</v>
      </c>
      <c r="E661" s="642"/>
      <c r="F661" s="429"/>
    </row>
    <row r="662" spans="1:6" ht="30">
      <c r="A662" s="645">
        <v>13</v>
      </c>
      <c r="B662" s="646" t="s">
        <v>1893</v>
      </c>
      <c r="C662" s="647" t="s">
        <v>1696</v>
      </c>
      <c r="D662" s="648">
        <v>3</v>
      </c>
      <c r="E662" s="642"/>
      <c r="F662" s="429"/>
    </row>
    <row r="663" spans="1:6" ht="15">
      <c r="A663" s="649"/>
      <c r="B663" s="649"/>
      <c r="C663" s="649"/>
      <c r="D663" s="650"/>
      <c r="E663" s="642"/>
      <c r="F663" s="429"/>
    </row>
    <row r="664" spans="1:6" ht="15">
      <c r="A664" s="649"/>
      <c r="B664" s="649"/>
      <c r="C664" s="649"/>
      <c r="D664" s="650"/>
      <c r="E664" s="642"/>
      <c r="F664" s="429"/>
    </row>
    <row r="665" spans="1:6" ht="15">
      <c r="A665" s="625" t="s">
        <v>1837</v>
      </c>
      <c r="B665" s="649"/>
      <c r="C665" s="649"/>
      <c r="D665" s="650"/>
      <c r="E665" s="651"/>
      <c r="F665" s="429"/>
    </row>
    <row r="666" spans="1:6" ht="15">
      <c r="A666" s="649"/>
      <c r="B666" s="649"/>
      <c r="C666" s="649"/>
      <c r="D666" s="650"/>
      <c r="F666" s="429"/>
    </row>
    <row r="667" spans="1:6" ht="15">
      <c r="A667" s="629" t="s">
        <v>1822</v>
      </c>
      <c r="B667" s="630" t="s">
        <v>1823</v>
      </c>
      <c r="C667" s="652" t="s">
        <v>844</v>
      </c>
      <c r="D667" s="631" t="s">
        <v>1824</v>
      </c>
      <c r="F667" s="429"/>
    </row>
    <row r="668" spans="1:6" ht="15">
      <c r="A668" s="649"/>
      <c r="B668" s="649"/>
      <c r="C668" s="649"/>
      <c r="D668" s="650"/>
      <c r="F668" s="429"/>
    </row>
    <row r="669" spans="1:6" ht="30">
      <c r="A669" s="637">
        <v>14</v>
      </c>
      <c r="B669" s="653" t="s">
        <v>1894</v>
      </c>
      <c r="C669" s="635" t="s">
        <v>1575</v>
      </c>
      <c r="D669" s="650">
        <v>240</v>
      </c>
      <c r="F669" s="429"/>
    </row>
    <row r="670" spans="1:6" ht="30">
      <c r="A670" s="637">
        <v>15</v>
      </c>
      <c r="B670" s="286" t="s">
        <v>1895</v>
      </c>
      <c r="C670" s="654" t="s">
        <v>1575</v>
      </c>
      <c r="D670" s="655">
        <v>100</v>
      </c>
      <c r="F670" s="429"/>
    </row>
    <row r="671" spans="1:6" ht="60">
      <c r="A671" s="637">
        <f>+A670+1</f>
        <v>16</v>
      </c>
      <c r="B671" s="446" t="s">
        <v>1840</v>
      </c>
      <c r="C671" s="656" t="s">
        <v>1575</v>
      </c>
      <c r="D671" s="644">
        <v>180</v>
      </c>
      <c r="F671" s="429"/>
    </row>
    <row r="672" spans="1:6" ht="30">
      <c r="A672" s="637">
        <f>+A671+1</f>
        <v>17</v>
      </c>
      <c r="B672" s="591" t="s">
        <v>1896</v>
      </c>
      <c r="C672" s="654" t="s">
        <v>107</v>
      </c>
      <c r="D672" s="655">
        <v>2</v>
      </c>
      <c r="F672" s="429"/>
    </row>
    <row r="673" spans="1:6" ht="15">
      <c r="A673" s="645">
        <f>+A672+1</f>
        <v>18</v>
      </c>
      <c r="B673" s="646" t="s">
        <v>1897</v>
      </c>
      <c r="C673" s="657" t="s">
        <v>1696</v>
      </c>
      <c r="D673" s="648">
        <v>3</v>
      </c>
      <c r="F673" s="429"/>
    </row>
    <row r="674" spans="1:6" ht="15">
      <c r="A674" s="637"/>
      <c r="B674" s="658"/>
      <c r="C674" s="658"/>
      <c r="D674" s="659"/>
      <c r="F674" s="429"/>
    </row>
    <row r="675" spans="1:6" ht="15">
      <c r="A675" s="637"/>
      <c r="B675" s="658"/>
      <c r="C675" s="658"/>
      <c r="D675" s="659"/>
      <c r="E675" s="660"/>
      <c r="F675" s="429"/>
    </row>
    <row r="676" spans="1:6" ht="15">
      <c r="A676" s="625" t="s">
        <v>1898</v>
      </c>
      <c r="B676" s="649"/>
      <c r="C676" s="649"/>
      <c r="D676" s="650"/>
      <c r="E676" s="2"/>
      <c r="F676" s="429"/>
    </row>
    <row r="677" spans="1:6" ht="15">
      <c r="A677" s="649"/>
      <c r="B677" s="649"/>
      <c r="C677" s="649"/>
      <c r="D677" s="650"/>
      <c r="F677" s="429"/>
    </row>
    <row r="678" spans="1:6" ht="15">
      <c r="A678" s="629" t="s">
        <v>1822</v>
      </c>
      <c r="B678" s="630" t="s">
        <v>1823</v>
      </c>
      <c r="C678" s="652" t="s">
        <v>844</v>
      </c>
      <c r="D678" s="631" t="s">
        <v>1824</v>
      </c>
      <c r="F678" s="429"/>
    </row>
    <row r="679" spans="1:6" ht="15">
      <c r="A679" s="649"/>
      <c r="B679" s="649"/>
      <c r="C679" s="649"/>
      <c r="D679" s="650"/>
      <c r="F679" s="429"/>
    </row>
    <row r="680" spans="1:6" ht="30">
      <c r="A680" s="637">
        <f>+A673+1</f>
        <v>19</v>
      </c>
      <c r="B680" s="634" t="s">
        <v>1843</v>
      </c>
      <c r="C680" s="635" t="s">
        <v>107</v>
      </c>
      <c r="D680" s="650">
        <v>1</v>
      </c>
      <c r="F680" s="429"/>
    </row>
    <row r="681" spans="1:6" ht="30">
      <c r="A681" s="633">
        <f>+A680+1</f>
        <v>20</v>
      </c>
      <c r="B681" s="634" t="s">
        <v>1844</v>
      </c>
      <c r="C681" s="635" t="s">
        <v>107</v>
      </c>
      <c r="D681" s="650">
        <v>1</v>
      </c>
      <c r="F681" s="429"/>
    </row>
    <row r="682" spans="1:6" ht="15">
      <c r="A682" s="637">
        <f>+A681+1</f>
        <v>21</v>
      </c>
      <c r="B682" s="634" t="s">
        <v>1899</v>
      </c>
      <c r="C682" s="635" t="s">
        <v>146</v>
      </c>
      <c r="D682" s="650">
        <v>15</v>
      </c>
      <c r="F682" s="429"/>
    </row>
    <row r="683" spans="1:6" ht="15">
      <c r="A683" s="645">
        <v>22</v>
      </c>
      <c r="B683" s="661" t="s">
        <v>1847</v>
      </c>
      <c r="C683" s="647" t="s">
        <v>107</v>
      </c>
      <c r="D683" s="662">
        <v>1</v>
      </c>
      <c r="F683" s="429"/>
    </row>
    <row r="684" spans="3:6" ht="15">
      <c r="C684" s="663"/>
      <c r="D684" s="664"/>
      <c r="F684" s="429"/>
    </row>
    <row r="685" spans="1:6" ht="15">
      <c r="A685" s="665"/>
      <c r="B685" s="666"/>
      <c r="C685" s="667"/>
      <c r="D685" s="667"/>
      <c r="E685" s="666"/>
      <c r="F685" s="429"/>
    </row>
    <row r="686" spans="1:6" ht="15">
      <c r="A686" s="668"/>
      <c r="B686" s="2" t="s">
        <v>1900</v>
      </c>
      <c r="C686" s="669" t="s">
        <v>107</v>
      </c>
      <c r="D686" s="669">
        <v>1</v>
      </c>
      <c r="E686" s="938"/>
      <c r="F686" s="429">
        <f>E686</f>
        <v>0</v>
      </c>
    </row>
    <row r="687" spans="1:6" ht="15">
      <c r="A687" s="425"/>
      <c r="B687" s="425"/>
      <c r="C687" s="430"/>
      <c r="D687" s="447"/>
      <c r="E687" s="428"/>
      <c r="F687" s="429"/>
    </row>
    <row r="688" spans="1:6" ht="15">
      <c r="A688" s="622"/>
      <c r="B688" s="9" t="s">
        <v>1901</v>
      </c>
      <c r="C688" s="623"/>
      <c r="D688" s="624"/>
      <c r="E688" s="622"/>
      <c r="F688" s="429"/>
    </row>
    <row r="689" spans="1:6" ht="15">
      <c r="A689" s="622"/>
      <c r="C689" s="626"/>
      <c r="D689" s="627"/>
      <c r="E689" s="628"/>
      <c r="F689" s="429"/>
    </row>
    <row r="690" spans="1:6" ht="15">
      <c r="A690" s="629" t="s">
        <v>1822</v>
      </c>
      <c r="B690" s="630" t="s">
        <v>1823</v>
      </c>
      <c r="C690" s="631" t="s">
        <v>844</v>
      </c>
      <c r="D690" s="631" t="s">
        <v>1824</v>
      </c>
      <c r="E690" s="632"/>
      <c r="F690" s="429"/>
    </row>
    <row r="691" spans="1:6" ht="180">
      <c r="A691" s="633">
        <v>1</v>
      </c>
      <c r="B691" s="670" t="s">
        <v>1902</v>
      </c>
      <c r="C691" s="635" t="s">
        <v>853</v>
      </c>
      <c r="D691" s="636">
        <v>1</v>
      </c>
      <c r="E691" s="632"/>
      <c r="F691" s="429"/>
    </row>
    <row r="692" spans="1:6" ht="30">
      <c r="A692" s="633">
        <f>+A691+1</f>
        <v>2</v>
      </c>
      <c r="B692" s="670" t="s">
        <v>1903</v>
      </c>
      <c r="C692" s="635" t="s">
        <v>853</v>
      </c>
      <c r="D692" s="636">
        <v>1</v>
      </c>
      <c r="E692" s="632"/>
      <c r="F692" s="429"/>
    </row>
    <row r="693" spans="1:6" ht="45">
      <c r="A693" s="633">
        <f>+A692+1</f>
        <v>3</v>
      </c>
      <c r="B693" s="670" t="s">
        <v>1904</v>
      </c>
      <c r="C693" s="635" t="s">
        <v>853</v>
      </c>
      <c r="D693" s="640">
        <v>2</v>
      </c>
      <c r="E693" s="628"/>
      <c r="F693" s="429"/>
    </row>
    <row r="694" spans="1:6" ht="45">
      <c r="A694" s="633">
        <f>+A693+1</f>
        <v>4</v>
      </c>
      <c r="B694" s="670" t="s">
        <v>1905</v>
      </c>
      <c r="C694" s="656" t="s">
        <v>853</v>
      </c>
      <c r="D694" s="636">
        <v>4</v>
      </c>
      <c r="E694" s="641"/>
      <c r="F694" s="429"/>
    </row>
    <row r="695" spans="1:6" ht="15">
      <c r="A695" s="633">
        <v>5</v>
      </c>
      <c r="B695" s="670" t="s">
        <v>1906</v>
      </c>
      <c r="C695" s="656" t="s">
        <v>853</v>
      </c>
      <c r="D695" s="636">
        <v>1</v>
      </c>
      <c r="E695" s="641"/>
      <c r="F695" s="429"/>
    </row>
    <row r="696" spans="1:6" ht="15">
      <c r="A696" s="633">
        <f>+A695+1</f>
        <v>6</v>
      </c>
      <c r="B696" s="670" t="s">
        <v>1907</v>
      </c>
      <c r="C696" s="656" t="s">
        <v>853</v>
      </c>
      <c r="D696" s="640">
        <v>2</v>
      </c>
      <c r="E696" s="642"/>
      <c r="F696" s="429"/>
    </row>
    <row r="697" spans="1:6" ht="15">
      <c r="A697" s="633">
        <f>+A696+1</f>
        <v>7</v>
      </c>
      <c r="B697" s="670" t="s">
        <v>1908</v>
      </c>
      <c r="C697" s="656" t="s">
        <v>853</v>
      </c>
      <c r="D697" s="640">
        <v>1</v>
      </c>
      <c r="E697" s="642"/>
      <c r="F697" s="429"/>
    </row>
    <row r="698" spans="1:6" ht="15">
      <c r="A698" s="633">
        <f>+A697+1</f>
        <v>8</v>
      </c>
      <c r="B698" s="670" t="s">
        <v>1909</v>
      </c>
      <c r="C698" s="656" t="s">
        <v>853</v>
      </c>
      <c r="D698" s="636">
        <v>4</v>
      </c>
      <c r="E698" s="642"/>
      <c r="F698" s="429"/>
    </row>
    <row r="699" spans="1:6" ht="105">
      <c r="A699" s="633">
        <v>9</v>
      </c>
      <c r="B699" s="670" t="s">
        <v>1910</v>
      </c>
      <c r="C699" s="635" t="s">
        <v>853</v>
      </c>
      <c r="D699" s="640">
        <v>6</v>
      </c>
      <c r="E699" s="642"/>
      <c r="F699" s="429"/>
    </row>
    <row r="700" spans="1:6" ht="15">
      <c r="A700" s="637">
        <f>+A699+1</f>
        <v>10</v>
      </c>
      <c r="B700" s="670" t="s">
        <v>1911</v>
      </c>
      <c r="C700" s="635" t="s">
        <v>853</v>
      </c>
      <c r="D700" s="640">
        <v>1</v>
      </c>
      <c r="E700" s="642"/>
      <c r="F700" s="429"/>
    </row>
    <row r="701" spans="1:6" ht="180">
      <c r="A701" s="637">
        <f>+A700+1</f>
        <v>11</v>
      </c>
      <c r="B701" s="671" t="s">
        <v>1912</v>
      </c>
      <c r="C701" s="635" t="s">
        <v>853</v>
      </c>
      <c r="D701" s="640">
        <v>16</v>
      </c>
      <c r="E701" s="642"/>
      <c r="F701" s="429"/>
    </row>
    <row r="702" spans="1:6" ht="30">
      <c r="A702" s="637">
        <f>+A701+1</f>
        <v>12</v>
      </c>
      <c r="B702" s="440" t="s">
        <v>1913</v>
      </c>
      <c r="C702" s="573" t="s">
        <v>853</v>
      </c>
      <c r="D702" s="672">
        <v>16</v>
      </c>
      <c r="E702" s="642"/>
      <c r="F702" s="429"/>
    </row>
    <row r="703" spans="1:6" ht="15">
      <c r="A703" s="637">
        <v>13</v>
      </c>
      <c r="B703" s="670" t="s">
        <v>1914</v>
      </c>
      <c r="C703" s="635" t="s">
        <v>853</v>
      </c>
      <c r="D703" s="640">
        <v>1</v>
      </c>
      <c r="E703" s="642"/>
      <c r="F703" s="429"/>
    </row>
    <row r="704" spans="1:6" ht="30">
      <c r="A704" s="645">
        <v>14</v>
      </c>
      <c r="B704" s="646" t="s">
        <v>1893</v>
      </c>
      <c r="C704" s="647" t="s">
        <v>1696</v>
      </c>
      <c r="D704" s="648">
        <v>3</v>
      </c>
      <c r="E704" s="642"/>
      <c r="F704" s="429"/>
    </row>
    <row r="705" spans="1:6" ht="15">
      <c r="A705" s="649"/>
      <c r="B705" s="649"/>
      <c r="C705" s="649"/>
      <c r="D705" s="650"/>
      <c r="E705" s="642"/>
      <c r="F705" s="429"/>
    </row>
    <row r="706" spans="1:6" ht="15">
      <c r="A706" s="649"/>
      <c r="B706" s="649"/>
      <c r="C706" s="649"/>
      <c r="D706" s="650"/>
      <c r="E706" s="642"/>
      <c r="F706" s="429"/>
    </row>
    <row r="707" spans="1:6" ht="15">
      <c r="A707" s="625" t="s">
        <v>1837</v>
      </c>
      <c r="B707" s="649"/>
      <c r="C707" s="649"/>
      <c r="D707" s="650"/>
      <c r="E707" s="642"/>
      <c r="F707" s="429"/>
    </row>
    <row r="708" spans="1:6" ht="15">
      <c r="A708" s="649"/>
      <c r="B708" s="649"/>
      <c r="C708" s="649"/>
      <c r="D708" s="650"/>
      <c r="E708" s="642"/>
      <c r="F708" s="429"/>
    </row>
    <row r="709" spans="1:6" ht="15">
      <c r="A709" s="629" t="s">
        <v>1822</v>
      </c>
      <c r="B709" s="630" t="s">
        <v>1823</v>
      </c>
      <c r="C709" s="652" t="s">
        <v>844</v>
      </c>
      <c r="D709" s="631" t="s">
        <v>1824</v>
      </c>
      <c r="E709" s="642"/>
      <c r="F709" s="429"/>
    </row>
    <row r="710" spans="1:6" ht="15">
      <c r="A710" s="649"/>
      <c r="B710" s="649"/>
      <c r="C710" s="649"/>
      <c r="D710" s="650"/>
      <c r="E710" s="642"/>
      <c r="F710" s="429"/>
    </row>
    <row r="711" spans="1:6" ht="30">
      <c r="A711" s="637">
        <v>15</v>
      </c>
      <c r="B711" s="286" t="s">
        <v>1915</v>
      </c>
      <c r="C711" s="635" t="s">
        <v>1575</v>
      </c>
      <c r="D711" s="650">
        <v>520</v>
      </c>
      <c r="E711" s="642"/>
      <c r="F711" s="429"/>
    </row>
    <row r="712" spans="1:6" ht="30">
      <c r="A712" s="637">
        <f>+A711+1</f>
        <v>16</v>
      </c>
      <c r="B712" s="286" t="s">
        <v>1895</v>
      </c>
      <c r="C712" s="654" t="s">
        <v>1575</v>
      </c>
      <c r="D712" s="655">
        <v>10</v>
      </c>
      <c r="E712" s="642"/>
      <c r="F712" s="429"/>
    </row>
    <row r="713" spans="1:6" ht="60">
      <c r="A713" s="637">
        <f>+A712+1</f>
        <v>17</v>
      </c>
      <c r="B713" s="446" t="s">
        <v>1840</v>
      </c>
      <c r="C713" s="656" t="s">
        <v>1575</v>
      </c>
      <c r="D713" s="644">
        <v>410</v>
      </c>
      <c r="E713" s="642"/>
      <c r="F713" s="429"/>
    </row>
    <row r="714" spans="1:6" ht="30">
      <c r="A714" s="637">
        <f>+A713+1</f>
        <v>18</v>
      </c>
      <c r="B714" s="591" t="s">
        <v>1896</v>
      </c>
      <c r="C714" s="654" t="s">
        <v>107</v>
      </c>
      <c r="D714" s="655">
        <v>1</v>
      </c>
      <c r="E714" s="668"/>
      <c r="F714" s="429"/>
    </row>
    <row r="715" spans="1:6" ht="15">
      <c r="A715" s="645">
        <f>+A714+1</f>
        <v>19</v>
      </c>
      <c r="B715" s="646" t="s">
        <v>1897</v>
      </c>
      <c r="C715" s="657" t="s">
        <v>1696</v>
      </c>
      <c r="D715" s="648">
        <v>3</v>
      </c>
      <c r="E715" s="668"/>
      <c r="F715" s="429"/>
    </row>
    <row r="716" spans="1:6" ht="15">
      <c r="A716" s="637"/>
      <c r="B716" s="658"/>
      <c r="C716" s="658"/>
      <c r="D716" s="659"/>
      <c r="E716" s="651"/>
      <c r="F716" s="429"/>
    </row>
    <row r="717" spans="1:6" ht="15">
      <c r="A717" s="637"/>
      <c r="B717" s="658"/>
      <c r="C717" s="658"/>
      <c r="D717" s="659"/>
      <c r="F717" s="429"/>
    </row>
    <row r="718" spans="1:6" ht="15">
      <c r="A718" s="625" t="s">
        <v>1842</v>
      </c>
      <c r="B718" s="649"/>
      <c r="C718" s="649"/>
      <c r="D718" s="650"/>
      <c r="F718" s="429"/>
    </row>
    <row r="719" spans="1:6" ht="15">
      <c r="A719" s="649"/>
      <c r="B719" s="649"/>
      <c r="C719" s="649"/>
      <c r="D719" s="650"/>
      <c r="F719" s="429"/>
    </row>
    <row r="720" spans="1:6" ht="15">
      <c r="A720" s="629" t="s">
        <v>1822</v>
      </c>
      <c r="B720" s="630" t="s">
        <v>1823</v>
      </c>
      <c r="C720" s="652" t="s">
        <v>844</v>
      </c>
      <c r="D720" s="631" t="s">
        <v>1824</v>
      </c>
      <c r="F720" s="429"/>
    </row>
    <row r="721" spans="1:6" ht="15">
      <c r="A721" s="649"/>
      <c r="B721" s="649"/>
      <c r="C721" s="649"/>
      <c r="D721" s="650"/>
      <c r="F721" s="429"/>
    </row>
    <row r="722" spans="1:6" ht="30">
      <c r="A722" s="637">
        <f>+A715+1</f>
        <v>20</v>
      </c>
      <c r="B722" s="634" t="s">
        <v>1843</v>
      </c>
      <c r="C722" s="635" t="s">
        <v>107</v>
      </c>
      <c r="D722" s="650">
        <v>1</v>
      </c>
      <c r="F722" s="429"/>
    </row>
    <row r="723" spans="1:6" ht="30">
      <c r="A723" s="633">
        <f>+A722+1</f>
        <v>21</v>
      </c>
      <c r="B723" s="634" t="s">
        <v>1844</v>
      </c>
      <c r="C723" s="635" t="s">
        <v>107</v>
      </c>
      <c r="D723" s="650">
        <v>1</v>
      </c>
      <c r="F723" s="429"/>
    </row>
    <row r="724" spans="1:6" ht="15">
      <c r="A724" s="645">
        <v>22</v>
      </c>
      <c r="B724" s="661" t="s">
        <v>1847</v>
      </c>
      <c r="C724" s="647" t="s">
        <v>107</v>
      </c>
      <c r="D724" s="662">
        <v>1</v>
      </c>
      <c r="F724" s="429"/>
    </row>
    <row r="725" spans="1:6" ht="15">
      <c r="A725" s="665"/>
      <c r="B725" s="666"/>
      <c r="C725" s="667"/>
      <c r="D725" s="667"/>
      <c r="E725" s="666"/>
      <c r="F725" s="429"/>
    </row>
    <row r="726" spans="1:6" ht="15">
      <c r="A726" s="668"/>
      <c r="B726" s="2" t="s">
        <v>1900</v>
      </c>
      <c r="C726" s="669" t="s">
        <v>1916</v>
      </c>
      <c r="D726" s="669">
        <v>1</v>
      </c>
      <c r="E726" s="938"/>
      <c r="F726" s="429">
        <f>E726</f>
        <v>0</v>
      </c>
    </row>
    <row r="727" spans="1:6" ht="15">
      <c r="A727" s="425"/>
      <c r="B727" s="425"/>
      <c r="C727" s="430"/>
      <c r="D727" s="447"/>
      <c r="E727" s="428"/>
      <c r="F727" s="429"/>
    </row>
    <row r="728" spans="1:6" ht="15">
      <c r="A728" s="622"/>
      <c r="B728" s="9" t="s">
        <v>1917</v>
      </c>
      <c r="C728" s="623"/>
      <c r="D728" s="624"/>
      <c r="E728" s="622"/>
      <c r="F728" s="429"/>
    </row>
    <row r="729" spans="1:6" ht="15">
      <c r="A729" s="622"/>
      <c r="C729" s="626"/>
      <c r="D729" s="627"/>
      <c r="E729" s="628"/>
      <c r="F729" s="429"/>
    </row>
    <row r="730" spans="1:6" ht="15">
      <c r="A730" s="629" t="s">
        <v>1822</v>
      </c>
      <c r="B730" s="630" t="s">
        <v>1823</v>
      </c>
      <c r="C730" s="631" t="s">
        <v>844</v>
      </c>
      <c r="D730" s="631" t="s">
        <v>1824</v>
      </c>
      <c r="E730" s="673"/>
      <c r="F730" s="429"/>
    </row>
    <row r="731" spans="1:6" ht="120">
      <c r="A731" s="650">
        <v>1</v>
      </c>
      <c r="B731" s="638" t="s">
        <v>1918</v>
      </c>
      <c r="C731" s="550" t="s">
        <v>853</v>
      </c>
      <c r="D731" s="571">
        <v>5</v>
      </c>
      <c r="E731" s="632"/>
      <c r="F731" s="429"/>
    </row>
    <row r="732" spans="1:6" ht="30">
      <c r="A732" s="674">
        <f>+A731+1</f>
        <v>2</v>
      </c>
      <c r="B732" s="638" t="s">
        <v>1919</v>
      </c>
      <c r="C732" s="550" t="s">
        <v>853</v>
      </c>
      <c r="D732" s="571">
        <v>5</v>
      </c>
      <c r="E732" s="632"/>
      <c r="F732" s="429"/>
    </row>
    <row r="733" spans="1:6" ht="45">
      <c r="A733" s="637">
        <f>+A732+1</f>
        <v>3</v>
      </c>
      <c r="B733" s="675" t="s">
        <v>1920</v>
      </c>
      <c r="C733" s="550" t="s">
        <v>853</v>
      </c>
      <c r="D733" s="571">
        <v>5</v>
      </c>
      <c r="E733" s="628"/>
      <c r="F733" s="429"/>
    </row>
    <row r="734" spans="1:6" ht="45">
      <c r="A734" s="637">
        <f>+A733+1</f>
        <v>4</v>
      </c>
      <c r="B734" s="638" t="s">
        <v>1921</v>
      </c>
      <c r="C734" s="550" t="s">
        <v>853</v>
      </c>
      <c r="D734" s="571">
        <v>0</v>
      </c>
      <c r="E734" s="641"/>
      <c r="F734" s="429"/>
    </row>
    <row r="735" spans="1:6" ht="30">
      <c r="A735" s="637">
        <v>5</v>
      </c>
      <c r="B735" s="676" t="s">
        <v>1922</v>
      </c>
      <c r="C735" s="655" t="s">
        <v>853</v>
      </c>
      <c r="D735" s="655">
        <v>1</v>
      </c>
      <c r="E735" s="641"/>
      <c r="F735" s="429"/>
    </row>
    <row r="736" spans="1:6" ht="360">
      <c r="A736" s="637">
        <v>6</v>
      </c>
      <c r="B736" s="677" t="s">
        <v>1923</v>
      </c>
      <c r="C736" s="550" t="s">
        <v>853</v>
      </c>
      <c r="D736" s="571">
        <v>1</v>
      </c>
      <c r="E736" s="642"/>
      <c r="F736" s="429"/>
    </row>
    <row r="737" spans="1:6" ht="45">
      <c r="A737" s="637">
        <f>+A736+1</f>
        <v>7</v>
      </c>
      <c r="B737" s="634" t="s">
        <v>1924</v>
      </c>
      <c r="C737" s="550" t="s">
        <v>107</v>
      </c>
      <c r="D737" s="571">
        <v>1</v>
      </c>
      <c r="E737" s="642"/>
      <c r="F737" s="429"/>
    </row>
    <row r="738" spans="1:6" ht="15">
      <c r="A738" s="637">
        <v>8</v>
      </c>
      <c r="B738" s="675" t="s">
        <v>1925</v>
      </c>
      <c r="C738" s="678" t="s">
        <v>107</v>
      </c>
      <c r="D738" s="582">
        <v>1</v>
      </c>
      <c r="E738" s="642"/>
      <c r="F738" s="429"/>
    </row>
    <row r="739" spans="1:6" ht="225">
      <c r="A739" s="637">
        <f>+A738+1</f>
        <v>9</v>
      </c>
      <c r="B739" s="677" t="s">
        <v>1926</v>
      </c>
      <c r="C739" s="678" t="s">
        <v>853</v>
      </c>
      <c r="D739" s="582">
        <v>1</v>
      </c>
      <c r="E739" s="642"/>
      <c r="F739" s="429"/>
    </row>
    <row r="740" spans="1:6" ht="30">
      <c r="A740" s="645">
        <f>+A739+1</f>
        <v>10</v>
      </c>
      <c r="B740" s="679" t="s">
        <v>1927</v>
      </c>
      <c r="C740" s="680" t="s">
        <v>107</v>
      </c>
      <c r="D740" s="681">
        <v>1</v>
      </c>
      <c r="E740" s="642"/>
      <c r="F740" s="429"/>
    </row>
    <row r="741" spans="1:6" ht="15">
      <c r="A741" s="637"/>
      <c r="B741" s="682"/>
      <c r="C741" s="650"/>
      <c r="D741" s="683"/>
      <c r="E741" s="642"/>
      <c r="F741" s="429"/>
    </row>
    <row r="742" spans="1:6" ht="15">
      <c r="A742" s="649"/>
      <c r="B742" s="649"/>
      <c r="C742" s="650"/>
      <c r="D742" s="650"/>
      <c r="E742" s="642"/>
      <c r="F742" s="429"/>
    </row>
    <row r="743" spans="1:6" ht="15">
      <c r="A743" s="625" t="s">
        <v>1928</v>
      </c>
      <c r="B743" s="649"/>
      <c r="C743" s="650"/>
      <c r="D743" s="650"/>
      <c r="E743" s="642"/>
      <c r="F743" s="429"/>
    </row>
    <row r="744" spans="1:6" ht="15">
      <c r="A744" s="649"/>
      <c r="B744" s="649"/>
      <c r="C744" s="650"/>
      <c r="D744" s="650"/>
      <c r="E744" s="642"/>
      <c r="F744" s="429"/>
    </row>
    <row r="745" spans="1:6" ht="15">
      <c r="A745" s="629" t="s">
        <v>1822</v>
      </c>
      <c r="B745" s="630" t="s">
        <v>1823</v>
      </c>
      <c r="C745" s="631" t="s">
        <v>844</v>
      </c>
      <c r="D745" s="631" t="s">
        <v>1824</v>
      </c>
      <c r="E745" s="642"/>
      <c r="F745" s="429"/>
    </row>
    <row r="746" spans="1:6" ht="15">
      <c r="A746" s="649"/>
      <c r="B746" s="649"/>
      <c r="C746" s="650"/>
      <c r="D746" s="650"/>
      <c r="E746" s="642"/>
      <c r="F746" s="429"/>
    </row>
    <row r="747" spans="1:6" ht="15">
      <c r="A747" s="637">
        <f>+A740+1</f>
        <v>11</v>
      </c>
      <c r="B747" s="591" t="s">
        <v>1929</v>
      </c>
      <c r="C747" s="684" t="s">
        <v>1575</v>
      </c>
      <c r="D747" s="684">
        <v>360</v>
      </c>
      <c r="E747" s="642"/>
      <c r="F747" s="429"/>
    </row>
    <row r="748" spans="1:6" ht="30">
      <c r="A748" s="637">
        <v>12</v>
      </c>
      <c r="B748" s="591" t="s">
        <v>1930</v>
      </c>
      <c r="C748" s="684" t="s">
        <v>853</v>
      </c>
      <c r="D748" s="684">
        <v>6</v>
      </c>
      <c r="E748" s="642"/>
      <c r="F748" s="429"/>
    </row>
    <row r="749" spans="1:6" ht="30">
      <c r="A749" s="637">
        <v>13</v>
      </c>
      <c r="B749" s="286" t="s">
        <v>1895</v>
      </c>
      <c r="C749" s="655" t="s">
        <v>1575</v>
      </c>
      <c r="D749" s="655">
        <v>350</v>
      </c>
      <c r="E749" s="642"/>
      <c r="F749" s="429"/>
    </row>
    <row r="750" spans="1:6" ht="60">
      <c r="A750" s="637">
        <f>+A749+1</f>
        <v>14</v>
      </c>
      <c r="B750" s="446" t="s">
        <v>1840</v>
      </c>
      <c r="C750" s="659" t="s">
        <v>1575</v>
      </c>
      <c r="D750" s="644">
        <v>400</v>
      </c>
      <c r="E750" s="642"/>
      <c r="F750" s="429"/>
    </row>
    <row r="751" spans="1:6" ht="30">
      <c r="A751" s="637">
        <v>15</v>
      </c>
      <c r="B751" s="591" t="s">
        <v>1896</v>
      </c>
      <c r="C751" s="655" t="s">
        <v>107</v>
      </c>
      <c r="D751" s="655">
        <v>5</v>
      </c>
      <c r="E751" s="642"/>
      <c r="F751" s="429"/>
    </row>
    <row r="752" spans="1:6" ht="30">
      <c r="A752" s="637">
        <f aca="true" t="shared" si="8" ref="A752:A757">+A751+1</f>
        <v>16</v>
      </c>
      <c r="B752" s="685" t="s">
        <v>1931</v>
      </c>
      <c r="C752" s="659" t="s">
        <v>853</v>
      </c>
      <c r="D752" s="650">
        <v>0</v>
      </c>
      <c r="E752" s="642"/>
      <c r="F752" s="429"/>
    </row>
    <row r="753" spans="1:6" ht="15">
      <c r="A753" s="637">
        <f t="shared" si="8"/>
        <v>17</v>
      </c>
      <c r="B753" s="685" t="s">
        <v>1932</v>
      </c>
      <c r="C753" s="659" t="s">
        <v>853</v>
      </c>
      <c r="D753" s="650">
        <v>1</v>
      </c>
      <c r="E753" s="642"/>
      <c r="F753" s="429"/>
    </row>
    <row r="754" spans="1:6" ht="15">
      <c r="A754" s="637">
        <f t="shared" si="8"/>
        <v>18</v>
      </c>
      <c r="B754" s="686" t="s">
        <v>1933</v>
      </c>
      <c r="C754" s="659" t="s">
        <v>853</v>
      </c>
      <c r="D754" s="650">
        <v>1</v>
      </c>
      <c r="E754" s="668"/>
      <c r="F754" s="429"/>
    </row>
    <row r="755" spans="1:6" ht="15">
      <c r="A755" s="637">
        <f t="shared" si="8"/>
        <v>19</v>
      </c>
      <c r="B755" s="685" t="s">
        <v>1934</v>
      </c>
      <c r="C755" s="659" t="s">
        <v>853</v>
      </c>
      <c r="D755" s="650">
        <v>1</v>
      </c>
      <c r="E755" s="668"/>
      <c r="F755" s="429"/>
    </row>
    <row r="756" spans="1:6" ht="15">
      <c r="A756" s="637">
        <f t="shared" si="8"/>
        <v>20</v>
      </c>
      <c r="B756" s="685" t="s">
        <v>1935</v>
      </c>
      <c r="C756" s="659" t="s">
        <v>853</v>
      </c>
      <c r="D756" s="650">
        <v>1</v>
      </c>
      <c r="E756" s="651"/>
      <c r="F756" s="429"/>
    </row>
    <row r="757" spans="1:6" ht="30">
      <c r="A757" s="637">
        <f t="shared" si="8"/>
        <v>21</v>
      </c>
      <c r="B757" s="686" t="s">
        <v>1936</v>
      </c>
      <c r="C757" s="659" t="s">
        <v>853</v>
      </c>
      <c r="D757" s="687">
        <v>1</v>
      </c>
      <c r="F757" s="429"/>
    </row>
    <row r="758" spans="1:6" ht="15">
      <c r="A758" s="637">
        <v>22</v>
      </c>
      <c r="B758" s="686" t="s">
        <v>1937</v>
      </c>
      <c r="C758" s="659" t="s">
        <v>853</v>
      </c>
      <c r="D758" s="687">
        <v>1</v>
      </c>
      <c r="F758" s="429"/>
    </row>
    <row r="759" spans="1:6" ht="15">
      <c r="A759" s="645">
        <v>23</v>
      </c>
      <c r="B759" s="646" t="s">
        <v>1897</v>
      </c>
      <c r="C759" s="648" t="s">
        <v>1696</v>
      </c>
      <c r="D759" s="648">
        <v>3</v>
      </c>
      <c r="E759" s="688"/>
      <c r="F759" s="429"/>
    </row>
    <row r="760" spans="1:6" ht="15">
      <c r="A760" s="637"/>
      <c r="B760" s="658"/>
      <c r="C760" s="659"/>
      <c r="D760" s="659"/>
      <c r="F760" s="429"/>
    </row>
    <row r="761" spans="1:6" ht="15">
      <c r="A761" s="649"/>
      <c r="B761" s="649"/>
      <c r="C761" s="650"/>
      <c r="D761" s="650"/>
      <c r="F761" s="429"/>
    </row>
    <row r="762" spans="1:6" ht="15">
      <c r="A762" s="625" t="s">
        <v>1898</v>
      </c>
      <c r="B762" s="649"/>
      <c r="C762" s="650"/>
      <c r="D762" s="650"/>
      <c r="F762" s="429"/>
    </row>
    <row r="763" spans="1:6" ht="15">
      <c r="A763" s="649"/>
      <c r="B763" s="649"/>
      <c r="C763" s="650"/>
      <c r="D763" s="650"/>
      <c r="F763" s="429"/>
    </row>
    <row r="764" spans="1:6" ht="15">
      <c r="A764" s="629" t="s">
        <v>1822</v>
      </c>
      <c r="B764" s="630" t="s">
        <v>1823</v>
      </c>
      <c r="C764" s="631" t="s">
        <v>844</v>
      </c>
      <c r="D764" s="631" t="s">
        <v>1824</v>
      </c>
      <c r="E764" s="688"/>
      <c r="F764" s="429"/>
    </row>
    <row r="765" spans="1:6" ht="15">
      <c r="A765" s="649"/>
      <c r="B765" s="649"/>
      <c r="C765" s="650"/>
      <c r="D765" s="650"/>
      <c r="F765" s="429"/>
    </row>
    <row r="766" spans="1:6" ht="30">
      <c r="A766" s="633">
        <f>+A759+1</f>
        <v>24</v>
      </c>
      <c r="B766" s="634" t="s">
        <v>1843</v>
      </c>
      <c r="C766" s="689" t="s">
        <v>107</v>
      </c>
      <c r="D766" s="650">
        <v>1</v>
      </c>
      <c r="F766" s="429"/>
    </row>
    <row r="767" spans="1:6" ht="30">
      <c r="A767" s="633">
        <f>+A766+1</f>
        <v>25</v>
      </c>
      <c r="B767" s="634" t="s">
        <v>1844</v>
      </c>
      <c r="C767" s="689" t="s">
        <v>107</v>
      </c>
      <c r="D767" s="650">
        <v>1</v>
      </c>
      <c r="F767" s="429"/>
    </row>
    <row r="768" spans="1:6" ht="15">
      <c r="A768" s="633">
        <f>+A767+1</f>
        <v>26</v>
      </c>
      <c r="B768" s="634" t="s">
        <v>1846</v>
      </c>
      <c r="C768" s="689" t="s">
        <v>107</v>
      </c>
      <c r="D768" s="650">
        <v>1</v>
      </c>
      <c r="F768" s="429"/>
    </row>
    <row r="769" spans="1:6" ht="15">
      <c r="A769" s="645">
        <f>+A768+1</f>
        <v>27</v>
      </c>
      <c r="B769" s="661" t="s">
        <v>1847</v>
      </c>
      <c r="C769" s="690" t="s">
        <v>107</v>
      </c>
      <c r="D769" s="662">
        <v>1</v>
      </c>
      <c r="E769" s="688"/>
      <c r="F769" s="429"/>
    </row>
    <row r="770" spans="3:6" ht="15">
      <c r="C770" s="663"/>
      <c r="D770" s="664"/>
      <c r="F770" s="429"/>
    </row>
    <row r="771" spans="1:6" ht="15">
      <c r="A771" s="665"/>
      <c r="B771" s="666"/>
      <c r="C771" s="667"/>
      <c r="D771" s="667"/>
      <c r="E771" s="666"/>
      <c r="F771" s="429"/>
    </row>
    <row r="772" spans="1:6" ht="15">
      <c r="A772" s="668"/>
      <c r="B772" s="2" t="s">
        <v>1900</v>
      </c>
      <c r="C772" s="669" t="s">
        <v>107</v>
      </c>
      <c r="D772" s="669">
        <v>1</v>
      </c>
      <c r="E772" s="938"/>
      <c r="F772" s="429">
        <f>E772</f>
        <v>0</v>
      </c>
    </row>
    <row r="773" spans="1:6" ht="15">
      <c r="A773" s="425"/>
      <c r="B773" s="425"/>
      <c r="C773" s="430"/>
      <c r="D773" s="447"/>
      <c r="E773" s="428"/>
      <c r="F773" s="429"/>
    </row>
    <row r="774" spans="1:6" ht="15">
      <c r="A774" s="451"/>
      <c r="B774" s="127" t="s">
        <v>1938</v>
      </c>
      <c r="C774" s="430"/>
      <c r="D774" s="594"/>
      <c r="E774" s="439"/>
      <c r="F774" s="429"/>
    </row>
    <row r="775" spans="1:6" ht="15">
      <c r="A775" s="127" t="s">
        <v>1495</v>
      </c>
      <c r="B775" s="127" t="s">
        <v>1496</v>
      </c>
      <c r="C775" s="427" t="s">
        <v>1497</v>
      </c>
      <c r="D775" s="595" t="s">
        <v>1498</v>
      </c>
      <c r="E775" s="435" t="s">
        <v>1499</v>
      </c>
      <c r="F775" s="435" t="s">
        <v>1500</v>
      </c>
    </row>
    <row r="776" spans="1:6" ht="15">
      <c r="A776" s="451"/>
      <c r="B776" s="451"/>
      <c r="C776" s="430"/>
      <c r="D776" s="594"/>
      <c r="E776" s="439"/>
      <c r="F776" s="429"/>
    </row>
    <row r="777" spans="1:6" ht="60">
      <c r="A777" s="436">
        <v>1</v>
      </c>
      <c r="B777" s="128" t="s">
        <v>1939</v>
      </c>
      <c r="C777" s="430" t="s">
        <v>107</v>
      </c>
      <c r="D777" s="691" t="s">
        <v>1550</v>
      </c>
      <c r="E777" s="425"/>
      <c r="F777" s="492"/>
    </row>
    <row r="778" spans="1:6" ht="15">
      <c r="A778" s="436"/>
      <c r="B778" s="692"/>
      <c r="C778" s="430"/>
      <c r="D778" s="691"/>
      <c r="E778" s="425"/>
      <c r="F778" s="492"/>
    </row>
    <row r="779" spans="1:6" ht="60">
      <c r="A779" s="436">
        <v>2</v>
      </c>
      <c r="B779" s="128" t="s">
        <v>1940</v>
      </c>
      <c r="C779" s="430"/>
      <c r="D779" s="447"/>
      <c r="E779" s="128"/>
      <c r="F779" s="492"/>
    </row>
    <row r="780" spans="1:6" ht="15">
      <c r="A780" s="492"/>
      <c r="B780" s="692" t="s">
        <v>1941</v>
      </c>
      <c r="C780" s="430" t="s">
        <v>1575</v>
      </c>
      <c r="D780" s="447">
        <v>120</v>
      </c>
      <c r="E780" s="524"/>
      <c r="F780" s="492"/>
    </row>
    <row r="781" spans="1:6" ht="15">
      <c r="A781" s="492"/>
      <c r="B781" s="692"/>
      <c r="C781" s="430"/>
      <c r="D781" s="447"/>
      <c r="E781" s="524"/>
      <c r="F781" s="492"/>
    </row>
    <row r="782" spans="1:6" ht="30">
      <c r="A782" s="436">
        <f>A779+1</f>
        <v>3</v>
      </c>
      <c r="B782" s="128" t="s">
        <v>1942</v>
      </c>
      <c r="C782" s="128"/>
      <c r="D782" s="128"/>
      <c r="E782" s="128"/>
      <c r="F782" s="492"/>
    </row>
    <row r="783" spans="1:6" ht="15">
      <c r="A783" s="451"/>
      <c r="B783" s="128" t="s">
        <v>1615</v>
      </c>
      <c r="C783" s="430" t="s">
        <v>1575</v>
      </c>
      <c r="D783" s="447">
        <v>80</v>
      </c>
      <c r="E783" s="128"/>
      <c r="F783" s="492"/>
    </row>
    <row r="784" spans="1:6" ht="15">
      <c r="A784" s="492"/>
      <c r="B784" s="692"/>
      <c r="C784" s="430"/>
      <c r="D784" s="430"/>
      <c r="E784" s="524"/>
      <c r="F784" s="492"/>
    </row>
    <row r="785" spans="1:6" ht="30">
      <c r="A785" s="550">
        <f>A782+1</f>
        <v>4</v>
      </c>
      <c r="B785" s="128" t="s">
        <v>1943</v>
      </c>
      <c r="C785" s="430"/>
      <c r="D785" s="447"/>
      <c r="E785" s="128"/>
      <c r="F785" s="492"/>
    </row>
    <row r="786" spans="1:6" ht="15">
      <c r="A786" s="550"/>
      <c r="B786" s="128" t="s">
        <v>1619</v>
      </c>
      <c r="C786" s="430" t="s">
        <v>1575</v>
      </c>
      <c r="D786" s="447">
        <v>20</v>
      </c>
      <c r="E786" s="128"/>
      <c r="F786" s="492"/>
    </row>
    <row r="787" spans="1:6" ht="15">
      <c r="A787" s="550"/>
      <c r="B787" s="692"/>
      <c r="C787" s="692"/>
      <c r="D787" s="691"/>
      <c r="E787" s="524"/>
      <c r="F787" s="492"/>
    </row>
    <row r="788" spans="1:6" ht="60">
      <c r="A788" s="550">
        <f>A785+1</f>
        <v>5</v>
      </c>
      <c r="B788" s="614" t="s">
        <v>1879</v>
      </c>
      <c r="C788" s="430" t="s">
        <v>107</v>
      </c>
      <c r="D788" s="691" t="s">
        <v>1550</v>
      </c>
      <c r="E788" s="524"/>
      <c r="F788" s="492"/>
    </row>
    <row r="789" spans="1:6" ht="15">
      <c r="A789" s="550"/>
      <c r="B789" s="692"/>
      <c r="C789" s="430"/>
      <c r="D789" s="691"/>
      <c r="E789" s="524"/>
      <c r="F789" s="492"/>
    </row>
    <row r="790" spans="1:6" ht="15">
      <c r="A790" s="550">
        <f>A788+1</f>
        <v>6</v>
      </c>
      <c r="B790" s="692" t="s">
        <v>1546</v>
      </c>
      <c r="C790" s="430" t="s">
        <v>1944</v>
      </c>
      <c r="D790" s="691"/>
      <c r="E790" s="524"/>
      <c r="F790" s="492"/>
    </row>
    <row r="791" spans="1:6" ht="15">
      <c r="A791" s="458"/>
      <c r="B791" s="458"/>
      <c r="C791" s="460"/>
      <c r="D791" s="461"/>
      <c r="E791" s="462"/>
      <c r="F791" s="458"/>
    </row>
    <row r="792" spans="1:6" ht="15">
      <c r="A792" s="464"/>
      <c r="B792" s="464"/>
      <c r="C792" s="441"/>
      <c r="D792" s="428"/>
      <c r="E792" s="439"/>
      <c r="F792" s="464"/>
    </row>
    <row r="793" spans="1:6" ht="15">
      <c r="A793" s="436"/>
      <c r="B793" s="436" t="s">
        <v>147</v>
      </c>
      <c r="C793" s="430" t="s">
        <v>107</v>
      </c>
      <c r="D793" s="428">
        <v>1</v>
      </c>
      <c r="E793" s="922"/>
      <c r="F793" s="429">
        <f>E793</f>
        <v>0</v>
      </c>
    </row>
    <row r="794" spans="1:6" ht="15">
      <c r="A794" s="425"/>
      <c r="B794" s="425"/>
      <c r="C794" s="425"/>
      <c r="D794" s="438"/>
      <c r="E794" s="439"/>
      <c r="F794" s="425"/>
    </row>
    <row r="795" spans="1:6" ht="15">
      <c r="A795" s="425"/>
      <c r="B795" s="425"/>
      <c r="C795" s="430"/>
      <c r="D795" s="447"/>
      <c r="E795" s="428"/>
      <c r="F795" s="429"/>
    </row>
    <row r="796" spans="1:6" ht="15">
      <c r="A796" s="451"/>
      <c r="B796" s="127" t="s">
        <v>1945</v>
      </c>
      <c r="C796" s="430"/>
      <c r="D796" s="594"/>
      <c r="E796" s="439"/>
      <c r="F796" s="429"/>
    </row>
    <row r="797" spans="1:6" ht="15">
      <c r="A797" s="127" t="s">
        <v>1495</v>
      </c>
      <c r="B797" s="127" t="s">
        <v>1496</v>
      </c>
      <c r="C797" s="427" t="s">
        <v>1497</v>
      </c>
      <c r="D797" s="595" t="s">
        <v>1498</v>
      </c>
      <c r="E797" s="435" t="s">
        <v>1499</v>
      </c>
      <c r="F797" s="435" t="s">
        <v>1500</v>
      </c>
    </row>
    <row r="798" spans="1:6" ht="15">
      <c r="A798" s="693"/>
      <c r="B798" s="694" t="s">
        <v>1946</v>
      </c>
      <c r="C798" s="694"/>
      <c r="D798" s="694"/>
      <c r="E798" s="694"/>
      <c r="F798" s="694"/>
    </row>
    <row r="799" spans="1:6" ht="15">
      <c r="A799" s="695"/>
      <c r="B799" s="694" t="s">
        <v>1947</v>
      </c>
      <c r="C799" s="693"/>
      <c r="D799" s="695"/>
      <c r="E799" s="696"/>
      <c r="F799" s="696"/>
    </row>
    <row r="800" spans="1:6" ht="45">
      <c r="A800" s="451">
        <v>1</v>
      </c>
      <c r="B800" s="451" t="s">
        <v>1948</v>
      </c>
      <c r="C800" s="573" t="s">
        <v>853</v>
      </c>
      <c r="D800" s="573">
        <v>1</v>
      </c>
      <c r="E800" s="697"/>
      <c r="F800" s="698"/>
    </row>
    <row r="801" spans="1:6" ht="30">
      <c r="A801" s="451">
        <v>2</v>
      </c>
      <c r="B801" s="451" t="s">
        <v>1949</v>
      </c>
      <c r="C801" s="573" t="s">
        <v>853</v>
      </c>
      <c r="D801" s="573">
        <v>1</v>
      </c>
      <c r="E801" s="697"/>
      <c r="F801" s="698"/>
    </row>
    <row r="802" spans="1:6" ht="45">
      <c r="A802" s="451">
        <v>3</v>
      </c>
      <c r="B802" s="451" t="s">
        <v>1950</v>
      </c>
      <c r="C802" s="573" t="s">
        <v>853</v>
      </c>
      <c r="D802" s="573">
        <v>2</v>
      </c>
      <c r="E802" s="697"/>
      <c r="F802" s="698"/>
    </row>
    <row r="803" spans="1:6" ht="45">
      <c r="A803" s="451">
        <v>4</v>
      </c>
      <c r="B803" s="451" t="s">
        <v>1951</v>
      </c>
      <c r="C803" s="573" t="s">
        <v>853</v>
      </c>
      <c r="D803" s="573">
        <v>1</v>
      </c>
      <c r="E803" s="697"/>
      <c r="F803" s="698"/>
    </row>
    <row r="804" spans="1:6" ht="45">
      <c r="A804" s="451">
        <v>5</v>
      </c>
      <c r="B804" s="451" t="s">
        <v>1952</v>
      </c>
      <c r="C804" s="573" t="s">
        <v>853</v>
      </c>
      <c r="D804" s="573">
        <v>2</v>
      </c>
      <c r="E804" s="697"/>
      <c r="F804" s="698"/>
    </row>
    <row r="805" spans="1:6" ht="90">
      <c r="A805" s="451">
        <v>6</v>
      </c>
      <c r="B805" s="451" t="s">
        <v>1953</v>
      </c>
      <c r="C805" s="573" t="s">
        <v>853</v>
      </c>
      <c r="D805" s="573">
        <v>1</v>
      </c>
      <c r="E805" s="699"/>
      <c r="F805" s="698"/>
    </row>
    <row r="806" spans="1:6" ht="60">
      <c r="A806" s="451">
        <v>7</v>
      </c>
      <c r="B806" s="451" t="s">
        <v>1954</v>
      </c>
      <c r="C806" s="573" t="s">
        <v>853</v>
      </c>
      <c r="D806" s="573">
        <v>1</v>
      </c>
      <c r="E806" s="697"/>
      <c r="F806" s="698"/>
    </row>
    <row r="807" spans="1:6" ht="15">
      <c r="A807" s="451">
        <v>8</v>
      </c>
      <c r="B807" s="451" t="s">
        <v>1955</v>
      </c>
      <c r="C807" s="573" t="s">
        <v>853</v>
      </c>
      <c r="D807" s="573">
        <v>2</v>
      </c>
      <c r="E807" s="697"/>
      <c r="F807" s="698"/>
    </row>
    <row r="808" spans="1:6" ht="30">
      <c r="A808" s="451">
        <v>9</v>
      </c>
      <c r="B808" s="451" t="s">
        <v>1956</v>
      </c>
      <c r="C808" s="573" t="s">
        <v>853</v>
      </c>
      <c r="D808" s="573">
        <v>1</v>
      </c>
      <c r="E808" s="697"/>
      <c r="F808" s="698"/>
    </row>
    <row r="809" spans="1:6" ht="45">
      <c r="A809" s="451">
        <v>10</v>
      </c>
      <c r="B809" s="451" t="s">
        <v>1957</v>
      </c>
      <c r="C809" s="573" t="s">
        <v>853</v>
      </c>
      <c r="D809" s="573">
        <v>1</v>
      </c>
      <c r="E809" s="697"/>
      <c r="F809" s="698"/>
    </row>
    <row r="810" spans="1:6" ht="60">
      <c r="A810" s="451">
        <v>11</v>
      </c>
      <c r="B810" s="451" t="s">
        <v>1958</v>
      </c>
      <c r="C810" s="573" t="s">
        <v>853</v>
      </c>
      <c r="D810" s="573">
        <v>8</v>
      </c>
      <c r="E810" s="697"/>
      <c r="F810" s="698"/>
    </row>
    <row r="811" spans="1:6" ht="90">
      <c r="A811" s="451">
        <v>12</v>
      </c>
      <c r="B811" s="451" t="s">
        <v>1959</v>
      </c>
      <c r="C811" s="573" t="s">
        <v>107</v>
      </c>
      <c r="D811" s="573">
        <v>1</v>
      </c>
      <c r="E811" s="697"/>
      <c r="F811" s="698"/>
    </row>
    <row r="812" spans="1:6" ht="30">
      <c r="A812" s="451">
        <v>13</v>
      </c>
      <c r="B812" s="451" t="s">
        <v>1960</v>
      </c>
      <c r="C812" s="573" t="s">
        <v>1575</v>
      </c>
      <c r="D812" s="573">
        <v>470</v>
      </c>
      <c r="E812" s="697"/>
      <c r="F812" s="698"/>
    </row>
    <row r="813" spans="1:6" ht="15">
      <c r="A813" s="451">
        <v>14</v>
      </c>
      <c r="B813" s="451" t="s">
        <v>1961</v>
      </c>
      <c r="C813" s="573" t="s">
        <v>1575</v>
      </c>
      <c r="D813" s="573">
        <v>25</v>
      </c>
      <c r="E813" s="697"/>
      <c r="F813" s="698"/>
    </row>
    <row r="814" spans="1:6" ht="15">
      <c r="A814" s="451">
        <v>15</v>
      </c>
      <c r="B814" s="451" t="s">
        <v>1962</v>
      </c>
      <c r="C814" s="573" t="s">
        <v>853</v>
      </c>
      <c r="D814" s="573">
        <v>8</v>
      </c>
      <c r="E814" s="697"/>
      <c r="F814" s="698"/>
    </row>
    <row r="815" spans="1:6" ht="60">
      <c r="A815" s="451">
        <v>16</v>
      </c>
      <c r="B815" s="451" t="s">
        <v>1963</v>
      </c>
      <c r="C815" s="573" t="s">
        <v>853</v>
      </c>
      <c r="D815" s="573">
        <v>3</v>
      </c>
      <c r="E815" s="697"/>
      <c r="F815" s="698"/>
    </row>
    <row r="816" spans="1:6" ht="15">
      <c r="A816" s="573"/>
      <c r="B816" s="694" t="s">
        <v>1964</v>
      </c>
      <c r="C816" s="693"/>
      <c r="D816" s="693"/>
      <c r="E816" s="939"/>
      <c r="F816" s="701">
        <f>E816</f>
        <v>0</v>
      </c>
    </row>
    <row r="817" spans="1:6" ht="15">
      <c r="A817" s="573"/>
      <c r="B817" s="694"/>
      <c r="C817" s="693"/>
      <c r="D817" s="693"/>
      <c r="E817" s="700"/>
      <c r="F817" s="702"/>
    </row>
    <row r="818" spans="1:6" ht="90">
      <c r="A818" s="464"/>
      <c r="B818" s="451" t="s">
        <v>1965</v>
      </c>
      <c r="C818" s="703"/>
      <c r="D818" s="703"/>
      <c r="E818" s="703"/>
      <c r="F818" s="703"/>
    </row>
    <row r="819" spans="1:6" ht="15">
      <c r="A819" s="425"/>
      <c r="B819" s="425"/>
      <c r="C819" s="430"/>
      <c r="D819" s="447"/>
      <c r="E819" s="428"/>
      <c r="F819" s="429"/>
    </row>
    <row r="820" spans="1:6" ht="15">
      <c r="A820" s="451"/>
      <c r="B820" s="127" t="s">
        <v>1966</v>
      </c>
      <c r="C820" s="430"/>
      <c r="D820" s="594"/>
      <c r="E820" s="439"/>
      <c r="F820" s="429"/>
    </row>
    <row r="821" spans="1:6" ht="15">
      <c r="A821" s="127" t="s">
        <v>1495</v>
      </c>
      <c r="B821" s="127" t="s">
        <v>1496</v>
      </c>
      <c r="C821" s="427" t="s">
        <v>1497</v>
      </c>
      <c r="D821" s="595" t="s">
        <v>1498</v>
      </c>
      <c r="E821" s="435" t="s">
        <v>1499</v>
      </c>
      <c r="F821" s="435" t="s">
        <v>1500</v>
      </c>
    </row>
    <row r="822" spans="1:6" ht="15">
      <c r="A822" s="451"/>
      <c r="B822" s="451"/>
      <c r="C822" s="430"/>
      <c r="D822" s="594"/>
      <c r="E822" s="439"/>
      <c r="F822" s="429"/>
    </row>
    <row r="823" spans="1:6" ht="30">
      <c r="A823" s="436">
        <v>1</v>
      </c>
      <c r="B823" s="451" t="s">
        <v>1967</v>
      </c>
      <c r="C823" s="430" t="s">
        <v>853</v>
      </c>
      <c r="D823" s="483">
        <v>1</v>
      </c>
      <c r="E823" s="425"/>
      <c r="F823" s="425"/>
    </row>
    <row r="824" spans="1:6" ht="15">
      <c r="A824" s="436"/>
      <c r="B824" s="451"/>
      <c r="C824" s="430"/>
      <c r="D824" s="483"/>
      <c r="E824" s="425"/>
      <c r="F824" s="425"/>
    </row>
    <row r="825" spans="1:6" ht="15">
      <c r="A825" s="436">
        <f>A823+1</f>
        <v>2</v>
      </c>
      <c r="B825" s="451" t="s">
        <v>1968</v>
      </c>
      <c r="C825" s="430" t="s">
        <v>853</v>
      </c>
      <c r="D825" s="483">
        <v>1</v>
      </c>
      <c r="E825" s="425"/>
      <c r="F825" s="425"/>
    </row>
    <row r="826" spans="1:6" ht="15">
      <c r="A826" s="436"/>
      <c r="B826" s="451"/>
      <c r="C826" s="430"/>
      <c r="D826" s="483"/>
      <c r="E826" s="425"/>
      <c r="F826" s="425"/>
    </row>
    <row r="827" spans="1:6" ht="30">
      <c r="A827" s="436">
        <f>A825+1</f>
        <v>3</v>
      </c>
      <c r="B827" s="451" t="s">
        <v>1969</v>
      </c>
      <c r="C827" s="430" t="s">
        <v>853</v>
      </c>
      <c r="D827" s="483">
        <v>1</v>
      </c>
      <c r="E827" s="425"/>
      <c r="F827" s="425"/>
    </row>
    <row r="828" spans="1:6" ht="15">
      <c r="A828" s="436"/>
      <c r="B828" s="451"/>
      <c r="C828" s="430"/>
      <c r="D828" s="483"/>
      <c r="E828" s="425"/>
      <c r="F828" s="425"/>
    </row>
    <row r="829" spans="1:6" ht="90">
      <c r="A829" s="436">
        <f>A827+1</f>
        <v>4</v>
      </c>
      <c r="B829" s="451" t="s">
        <v>1970</v>
      </c>
      <c r="C829" s="430" t="s">
        <v>853</v>
      </c>
      <c r="D829" s="483">
        <v>2</v>
      </c>
      <c r="E829" s="425"/>
      <c r="F829" s="425"/>
    </row>
    <row r="830" spans="1:6" ht="15">
      <c r="A830" s="436"/>
      <c r="B830" s="451"/>
      <c r="C830" s="430"/>
      <c r="D830" s="483"/>
      <c r="E830" s="425"/>
      <c r="F830" s="425"/>
    </row>
    <row r="831" spans="1:6" ht="45">
      <c r="A831" s="436">
        <v>5</v>
      </c>
      <c r="B831" s="451" t="s">
        <v>1971</v>
      </c>
      <c r="C831" s="430" t="s">
        <v>1575</v>
      </c>
      <c r="D831" s="483">
        <v>120</v>
      </c>
      <c r="E831" s="425"/>
      <c r="F831" s="425"/>
    </row>
    <row r="832" spans="1:6" ht="15">
      <c r="A832" s="436"/>
      <c r="B832" s="451"/>
      <c r="C832" s="430"/>
      <c r="D832" s="483"/>
      <c r="E832" s="425"/>
      <c r="F832" s="425"/>
    </row>
    <row r="833" spans="1:6" ht="32.25">
      <c r="A833" s="436">
        <f>A831+1</f>
        <v>6</v>
      </c>
      <c r="B833" s="451" t="s">
        <v>1972</v>
      </c>
      <c r="C833" s="430" t="s">
        <v>1575</v>
      </c>
      <c r="D833" s="483">
        <v>130</v>
      </c>
      <c r="E833" s="425"/>
      <c r="F833" s="425"/>
    </row>
    <row r="834" spans="1:6" ht="15">
      <c r="A834" s="553"/>
      <c r="B834" s="451"/>
      <c r="C834" s="430"/>
      <c r="D834" s="483"/>
      <c r="E834" s="425"/>
      <c r="F834" s="425"/>
    </row>
    <row r="835" spans="1:6" ht="15">
      <c r="A835" s="436">
        <f>A833+1</f>
        <v>7</v>
      </c>
      <c r="B835" s="451" t="s">
        <v>1973</v>
      </c>
      <c r="C835" s="552">
        <v>0.03</v>
      </c>
      <c r="D835" s="439"/>
      <c r="E835" s="439"/>
      <c r="F835" s="428"/>
    </row>
    <row r="836" spans="1:6" ht="15">
      <c r="A836" s="425"/>
      <c r="B836" s="451"/>
      <c r="C836" s="430"/>
      <c r="D836" s="439"/>
      <c r="E836" s="439"/>
      <c r="F836" s="425"/>
    </row>
    <row r="837" spans="1:6" ht="30">
      <c r="A837" s="588">
        <f>A835+1</f>
        <v>8</v>
      </c>
      <c r="B837" s="451" t="s">
        <v>1974</v>
      </c>
      <c r="C837" s="441" t="s">
        <v>107</v>
      </c>
      <c r="D837" s="439">
        <v>1</v>
      </c>
      <c r="E837" s="439"/>
      <c r="F837" s="428"/>
    </row>
    <row r="838" spans="1:6" ht="15">
      <c r="A838" s="458"/>
      <c r="B838" s="458"/>
      <c r="C838" s="460"/>
      <c r="D838" s="462"/>
      <c r="E838" s="462"/>
      <c r="F838" s="458"/>
    </row>
    <row r="839" spans="1:6" ht="15">
      <c r="A839" s="464"/>
      <c r="B839" s="464"/>
      <c r="C839" s="441"/>
      <c r="D839" s="439"/>
      <c r="E839" s="439"/>
      <c r="F839" s="464"/>
    </row>
    <row r="840" spans="1:6" ht="15">
      <c r="A840" s="436"/>
      <c r="B840" s="436" t="s">
        <v>1900</v>
      </c>
      <c r="C840" s="430" t="s">
        <v>107</v>
      </c>
      <c r="D840" s="439">
        <v>1</v>
      </c>
      <c r="E840" s="922"/>
      <c r="F840" s="429">
        <f>E840</f>
        <v>0</v>
      </c>
    </row>
    <row r="841" spans="1:6" ht="15">
      <c r="A841" s="425"/>
      <c r="B841" s="425"/>
      <c r="C841" s="430"/>
      <c r="D841" s="447"/>
      <c r="E841" s="428"/>
      <c r="F841" s="429"/>
    </row>
    <row r="842" spans="1:6" ht="15">
      <c r="A842" s="425"/>
      <c r="B842" s="425"/>
      <c r="C842" s="430"/>
      <c r="D842" s="447"/>
      <c r="E842" s="428"/>
      <c r="F842" s="429"/>
    </row>
    <row r="887" spans="1:6" ht="15">
      <c r="A887" s="425"/>
      <c r="B887" s="425"/>
      <c r="C887" s="430"/>
      <c r="D887" s="447"/>
      <c r="E887" s="428"/>
      <c r="F887" s="429"/>
    </row>
  </sheetData>
  <sheetProtection password="EA3C" sheet="1"/>
  <printOptions/>
  <pageMargins left="0.7086614173228347" right="0.7086614173228347" top="0.7480314960629921" bottom="0.7480314960629921" header="0.5118110236220472" footer="0.5118110236220472"/>
  <pageSetup horizontalDpi="300" verticalDpi="300" orientation="portrait" paperSize="9" r:id="rId1"/>
  <headerFooter alignWithMargins="0">
    <oddFooter>&amp;R&amp;P od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Rok</dc:creator>
  <cp:keywords/>
  <dc:description/>
  <cp:lastModifiedBy>pavle</cp:lastModifiedBy>
  <cp:lastPrinted>2010-05-05T14:26:12Z</cp:lastPrinted>
  <dcterms:created xsi:type="dcterms:W3CDTF">2010-03-24T08:32:27Z</dcterms:created>
  <dcterms:modified xsi:type="dcterms:W3CDTF">2010-05-05T14:28:44Z</dcterms:modified>
  <cp:category/>
  <cp:version/>
  <cp:contentType/>
  <cp:contentStatus/>
</cp:coreProperties>
</file>